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drea Chamorro\Desktop\"/>
    </mc:Choice>
  </mc:AlternateContent>
  <bookViews>
    <workbookView xWindow="0" yWindow="0" windowWidth="19200" windowHeight="11490"/>
  </bookViews>
  <sheets>
    <sheet name="Carga_DGPM" sheetId="1" r:id="rId1"/>
  </sheets>
  <externalReferences>
    <externalReference r:id="rId2"/>
    <externalReference r:id="rId3"/>
    <externalReference r:id="rId4"/>
  </externalReferences>
  <definedNames>
    <definedName name="_xlnm.Print_Area" localSheetId="0">Carga_DGPM!$A$1:$I$226</definedName>
  </definedNames>
  <calcPr calcId="152511"/>
</workbook>
</file>

<file path=xl/calcChain.xml><?xml version="1.0" encoding="utf-8"?>
<calcChain xmlns="http://schemas.openxmlformats.org/spreadsheetml/2006/main">
  <c r="G168" i="1" l="1"/>
  <c r="G166" i="1"/>
  <c r="F165" i="1"/>
  <c r="E165" i="1"/>
  <c r="G165" i="1" s="1"/>
  <c r="G164" i="1"/>
  <c r="G163" i="1"/>
  <c r="F162" i="1"/>
  <c r="E162" i="1"/>
  <c r="G162" i="1" s="1"/>
  <c r="G161" i="1"/>
  <c r="F160" i="1"/>
  <c r="E160" i="1"/>
  <c r="G160" i="1" s="1"/>
  <c r="G159" i="1"/>
  <c r="F158" i="1"/>
  <c r="E158" i="1"/>
  <c r="G158" i="1" s="1"/>
  <c r="G157" i="1"/>
  <c r="G156" i="1"/>
  <c r="G155" i="1"/>
  <c r="G154" i="1"/>
  <c r="G153" i="1"/>
  <c r="F153" i="1"/>
  <c r="E153" i="1"/>
  <c r="G152" i="1"/>
  <c r="G151" i="1"/>
  <c r="F151" i="1"/>
  <c r="E151" i="1"/>
  <c r="G149" i="1"/>
  <c r="G148" i="1"/>
  <c r="F148" i="1"/>
  <c r="E148" i="1"/>
  <c r="G147" i="1"/>
  <c r="G146" i="1"/>
  <c r="F146" i="1"/>
  <c r="E146" i="1"/>
  <c r="G145" i="1"/>
  <c r="G144" i="1"/>
  <c r="G143" i="1"/>
  <c r="F142" i="1"/>
  <c r="E142" i="1"/>
  <c r="G142" i="1" s="1"/>
  <c r="G141" i="1"/>
  <c r="G140" i="1"/>
  <c r="F139" i="1"/>
  <c r="G139" i="1" s="1"/>
  <c r="E139" i="1"/>
  <c r="G138" i="1"/>
  <c r="G137" i="1"/>
  <c r="G136" i="1"/>
  <c r="G135" i="1"/>
  <c r="F134" i="1"/>
  <c r="E134" i="1"/>
  <c r="G134" i="1" s="1"/>
  <c r="G133" i="1"/>
  <c r="F132" i="1"/>
  <c r="E132" i="1"/>
  <c r="G132" i="1" s="1"/>
  <c r="G131" i="1"/>
  <c r="G130" i="1"/>
  <c r="G129" i="1"/>
  <c r="G128" i="1"/>
  <c r="F128" i="1"/>
  <c r="E128" i="1"/>
  <c r="G127" i="1"/>
  <c r="G126" i="1"/>
  <c r="G125" i="1"/>
  <c r="G124" i="1"/>
  <c r="G123" i="1"/>
  <c r="G122" i="1"/>
  <c r="G121" i="1"/>
  <c r="F195" i="1" l="1"/>
  <c r="G103" i="1" l="1"/>
  <c r="D104" i="1"/>
  <c r="H176" i="1" l="1"/>
  <c r="H175" i="1"/>
  <c r="E177" i="1"/>
  <c r="D177" i="1"/>
  <c r="E176" i="1"/>
  <c r="G176" i="1" s="1"/>
  <c r="E175" i="1"/>
  <c r="G175" i="1" s="1"/>
  <c r="E174" i="1"/>
  <c r="D174" i="1"/>
  <c r="E173" i="1"/>
  <c r="D173" i="1"/>
  <c r="E172" i="1"/>
  <c r="D172" i="1"/>
  <c r="G173" i="1" l="1"/>
  <c r="G174" i="1"/>
  <c r="G177" i="1"/>
  <c r="F175" i="1"/>
  <c r="F176" i="1"/>
  <c r="F172" i="1"/>
  <c r="G172" i="1"/>
  <c r="F173" i="1"/>
  <c r="F177" i="1"/>
  <c r="F174" i="1"/>
  <c r="D178" i="1" l="1"/>
  <c r="E178" i="1"/>
  <c r="H173" i="1" l="1"/>
  <c r="H177" i="1"/>
  <c r="H172" i="1"/>
  <c r="H174" i="1"/>
  <c r="G178" i="1"/>
  <c r="F178" i="1"/>
  <c r="H178" i="1" l="1"/>
  <c r="G195" i="1"/>
  <c r="E195" i="1"/>
  <c r="C195" i="1"/>
  <c r="H103" i="1"/>
</calcChain>
</file>

<file path=xl/sharedStrings.xml><?xml version="1.0" encoding="utf-8"?>
<sst xmlns="http://schemas.openxmlformats.org/spreadsheetml/2006/main" count="429" uniqueCount="364">
  <si>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</si>
  <si>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</si>
  <si>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</si>
  <si>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</si>
  <si>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</si>
  <si>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</si>
  <si>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</si>
  <si>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</si>
  <si>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</si>
  <si>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</si>
  <si>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</si>
  <si>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</si>
  <si>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</si>
  <si>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</si>
  <si>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</si>
  <si>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</si>
  <si>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</si>
  <si>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</si>
  <si>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</si>
  <si>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</si>
  <si>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</si>
  <si>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</si>
  <si>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</si>
  <si>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</si>
  <si>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</si>
  <si>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</si>
  <si>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</si>
  <si>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</si>
  <si>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</si>
  <si>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</si>
  <si>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</si>
  <si>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</si>
  <si>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</si>
  <si>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</si>
  <si>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</si>
  <si>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</si>
  <si>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</si>
  <si>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</si>
  <si>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</si>
  <si>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</si>
  <si>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</si>
  <si>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</si>
  <si>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</si>
  <si>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</si>
  <si>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</si>
  <si>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</si>
  <si>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</si>
  <si>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</si>
  <si>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</si>
  <si>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</si>
  <si>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</si>
  <si>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</si>
  <si>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</si>
  <si>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</si>
  <si>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</si>
  <si>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</si>
  <si>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</si>
  <si>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</si>
  <si>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</si>
  <si>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</si>
  <si>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</si>
  <si>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</si>
  <si>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</si>
  <si>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</si>
  <si>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</si>
  <si>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</si>
  <si>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</si>
  <si>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</si>
  <si>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</si>
  <si>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</si>
  <si>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</si>
  <si>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</si>
  <si>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</si>
  <si>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</si>
  <si>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</si>
  <si>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</si>
  <si>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</si>
  <si>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</si>
  <si>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</si>
  <si>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</si>
  <si>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</si>
  <si>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</si>
  <si>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</si>
  <si>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</si>
  <si>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</si>
  <si>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</si>
  <si>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</si>
  <si>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</si>
  <si>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</si>
  <si>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</si>
  <si>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</si>
  <si>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</si>
  <si>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</si>
  <si>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</si>
  <si>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</si>
  <si>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</si>
  <si>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</si>
  <si>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</si>
  <si>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Directora General</t>
  </si>
  <si>
    <t>Director General</t>
  </si>
  <si>
    <t xml:space="preserve">Directora </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</si>
  <si>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</si>
  <si>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</si>
  <si>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</si>
  <si>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</si>
  <si>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</si>
  <si>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</si>
  <si>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</si>
  <si>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</si>
  <si>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</si>
  <si>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</si>
  <si>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</si>
  <si>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</si>
  <si>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</si>
  <si>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</si>
  <si>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100% Ejecutado</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</si>
  <si>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</si>
  <si>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</si>
  <si>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</si>
  <si>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</si>
  <si>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</si>
  <si>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</si>
  <si>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</si>
  <si>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</si>
  <si>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</si>
  <si>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</si>
  <si>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</si>
  <si>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</si>
  <si>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 xml:space="preserve">TOTALES </t>
  </si>
  <si>
    <t>DENUNCIAS</t>
  </si>
  <si>
    <t xml:space="preserve">Nivel de cumplimiento </t>
  </si>
  <si>
    <t>https://url2.cl/4WxFa</t>
  </si>
  <si>
    <t>https://url2.cl/lKj9p</t>
  </si>
  <si>
    <t>https://url2.cl/Cys5w</t>
  </si>
  <si>
    <t>SUELDOS</t>
  </si>
  <si>
    <t>GASTOS DE REPRESENTACIÓN</t>
  </si>
  <si>
    <t>AGUINALDO</t>
  </si>
  <si>
    <t>JORNALES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</si>
  <si>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</si>
  <si>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</si>
  <si>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</si>
  <si>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</si>
  <si>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</si>
  <si>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</si>
  <si>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</si>
  <si>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</si>
  <si>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</si>
  <si>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</si>
  <si>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</si>
  <si>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</si>
  <si>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</si>
  <si>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</si>
  <si>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</si>
  <si>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</si>
  <si>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</si>
  <si>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</si>
  <si>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</si>
  <si>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</si>
  <si>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</si>
  <si>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Es la ejecución de la formación en programas de grados y postgrados de los servidores públicos a través de convenios entre la SFP y las universidades privadas; en la que se establecen “Aranceles Preferenciales” para los beneficiados</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</si>
  <si>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</si>
  <si>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</si>
  <si>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TOTAL DE EXPEDIENTES INGRESADOS </t>
  </si>
  <si>
    <t>TOTAL DE SOLICITUD DE ASIGNACIÓN DE JUEZ INSTRUCTOR INGRESADOS</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</si>
  <si>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</si>
  <si>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</si>
  <si>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</si>
  <si>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Qué es la institución </t>
  </si>
  <si>
    <t xml:space="preserve">2-Presentación del CRCC </t>
  </si>
  <si>
    <t>3.2 Plan de Rendición de Cuentas</t>
  </si>
  <si>
    <t>6. Informes de Auditorias Internas y Auditorías Externas en el Trimestre</t>
  </si>
  <si>
    <t>Julio</t>
  </si>
  <si>
    <t>Agosto</t>
  </si>
  <si>
    <t xml:space="preserve">https://www.sfp.gov.py/sfp/seccion/67-situacion-pcd.html </t>
  </si>
  <si>
    <t xml:space="preserve">Anexo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</si>
  <si>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</si>
  <si>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</si>
  <si>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</si>
  <si>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</si>
  <si>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</si>
  <si>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</si>
  <si>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</si>
  <si>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</si>
  <si>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</si>
  <si>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</si>
  <si>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</si>
  <si>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</si>
  <si>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</si>
  <si>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</si>
  <si>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</si>
  <si>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100% de solicitudes de usuarios procesados</t>
  </si>
  <si>
    <t xml:space="preserve">Nathalie Leticia Delorme Delmas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</si>
  <si>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</si>
  <si>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</si>
  <si>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</si>
  <si>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</si>
  <si>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</si>
  <si>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</si>
  <si>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100% de los solicitantes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</si>
  <si>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</si>
  <si>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</si>
  <si>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</si>
  <si>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</si>
  <si>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Resumen  </t>
  </si>
  <si>
    <t>https://www.sfp.gov.py/sfp/seccion/65-monitoreo-de-la-ley-518914.html</t>
  </si>
  <si>
    <t>Servidores públicos y familiares de servidores públicos.</t>
  </si>
  <si>
    <t xml:space="preserve"> Evaluación de Auditoría del Grado de Implementación del MECIP </t>
  </si>
  <si>
    <t>Informe de Evaluación del Sistema de Control Interno- Mátriz de Evaluación, remitido a la AGPE y CGR</t>
  </si>
  <si>
    <t>Informe de Evaluación remitido a la AGPE a través del sistema SIAGPE</t>
  </si>
  <si>
    <t>Seguimiento a los Planes de Mejoramiento</t>
  </si>
  <si>
    <t xml:space="preserve">Mas de 23 millones de visitas recibidas en el Portal a hoy dia.
*Desde su lanzamiento hasta la fecha. Según último informe de gestión DGTIC remitido en Diciembre/2020.
</t>
  </si>
  <si>
    <t>Servicios Bancarios</t>
  </si>
  <si>
    <t>Evidencias</t>
  </si>
  <si>
    <t>https://www.paraguayconcursa.gov.py/sicca/Portal.seam?logic=and&amp;cid=3913906</t>
  </si>
  <si>
    <t>No aplica</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</si>
  <si>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</si>
  <si>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</si>
  <si>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</si>
  <si>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</si>
  <si>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</si>
  <si>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</si>
  <si>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</si>
  <si>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</si>
  <si>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</si>
  <si>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</si>
  <si>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Transferencias</t>
  </si>
  <si>
    <t xml:space="preserve">Otros Gastos </t>
  </si>
  <si>
    <t xml:space="preserve">TOTAL </t>
  </si>
  <si>
    <t xml:space="preserve">Director </t>
  </si>
  <si>
    <t>No aplica para el trimestre</t>
  </si>
  <si>
    <t>No se encontraron sugerencias de mejoramiento en el trimestre</t>
  </si>
  <si>
    <t>Grado de Cumplimiento</t>
  </si>
  <si>
    <t>Cantidad de OEE con datos de PcD</t>
  </si>
  <si>
    <t>% de Cumplimiento</t>
  </si>
  <si>
    <t>Cuentan con al menos el 5 % de PcD en sus nóminas</t>
  </si>
  <si>
    <t>Cuentan con menos del 5 % de PcD en sus nóminas</t>
  </si>
  <si>
    <t>No cuentan con PcD en sus nóminas</t>
  </si>
  <si>
    <t>GRADO DE CUMPLIMIENTO</t>
  </si>
  <si>
    <t xml:space="preserve">% de OEE respecto al Total Monitoreado </t>
  </si>
  <si>
    <t>100 % DE CUMPLIMIENTO</t>
  </si>
  <si>
    <t>CUMPLIMIENTO INTERMEDIO</t>
  </si>
  <si>
    <t>NO CUMPLEN</t>
  </si>
  <si>
    <t>TOTAL</t>
  </si>
  <si>
    <t>Reglamentos de Evaluacion de Desempeño</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</si>
  <si>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</si>
  <si>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</si>
  <si>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</si>
  <si>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</si>
  <si>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</si>
  <si>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Aplicación de Protocolos sobre medidas  Sanitarias a fin mitigar la propagacion del COVID_19</t>
  </si>
  <si>
    <t>Cantidad de OEE por Grado de Cumplimiento</t>
  </si>
  <si>
    <t xml:space="preserve"> Total</t>
  </si>
  <si>
    <t>Secretaria de la Función Pública</t>
  </si>
  <si>
    <t>Rodney Cano</t>
  </si>
  <si>
    <t xml:space="preserve">https://www.sfp.gov.py/sfp/archivos/documentos/RES%20105.22%20PLAN%20ANUAL%20RRC_8crc0fks.pdf </t>
  </si>
  <si>
    <t>https://transparencia.senac.gov.py/portal/historial-cumplimiento</t>
  </si>
  <si>
    <t>*sujeto a calendario de cumplimiento.</t>
  </si>
  <si>
    <t xml:space="preserve">  https://informacionpublica.paraguay.gov.py/portal/#!/buscar_informacion#busqueda </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</si>
  <si>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</si>
  <si>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99% de los expedientes ingresados fueron procesados </t>
  </si>
  <si>
    <t>De enero a marzo se realizaron un total de 13 Actas de sorteos para la designación de Juez Instructor de Sumarios Administrativos solicitados por los OEE.</t>
  </si>
  <si>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</si>
  <si>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</si>
  <si>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283 Organismos y Entidades del Estado  monitoreadas /17 GOBERNACIONES/263 MUNICIPALIDADES</t>
  </si>
  <si>
    <t>0,7% OEE informaron de la aplicación del protocolo</t>
  </si>
  <si>
    <t>LAS MEDIDAS SANITARIAS FUERON LEVANTADAS A PARTIR DEL 23/02/2022</t>
  </si>
  <si>
    <t>https://www.sfp.gov.py/sfp/seccion/129-convenios-firmados.html</t>
  </si>
  <si>
    <t>\\fileserver2\Publico\DGCE\DAII\Informes Auditoria 2022</t>
  </si>
  <si>
    <t>Evaluación Cumplimiento Art. 41 de la Ley 2051/03, de Contrataciones Públicas (Resolución AGPE 84/19), correspondiente al Segundo Semestre 2021</t>
  </si>
  <si>
    <t>l Informe de Avance Plan de Mejoramiento al Cuarto Trimestre 2021, remitido a la MAI y a la AGPE a través del sistema SIAGPE</t>
  </si>
  <si>
    <t>https://www.sfp.gov.py/sfp/seccion/67-situacion-pcd.html</t>
  </si>
  <si>
    <t>283 Organismos y Entidades del Estado  monitoreadas / 17 Gobernaciones/264 Municipalidades</t>
  </si>
  <si>
    <t>21 OEE informaron de la aplicación del protocolo</t>
  </si>
  <si>
    <t>…………………………………………….</t>
  </si>
  <si>
    <t>VIÁTICOS Y MOVILIDAD</t>
  </si>
  <si>
    <t>MANTENIMIENTO Y REPARACIONES MENORES DE
INSTALACIONES</t>
  </si>
  <si>
    <t>Primas y Gastos de Seguros</t>
  </si>
  <si>
    <t>Servicios de Comunicaciones</t>
  </si>
  <si>
    <t>OTROS SERVICIOS EN GENERAL</t>
  </si>
  <si>
    <t>SERVICIOS DE VIGILANCIA</t>
  </si>
  <si>
    <t>PRODUCTOS DE PAPEL, CARTÓN E IMPRESOS</t>
  </si>
  <si>
    <t>PRODUCTOS DE PAPEL Y CARTON</t>
  </si>
  <si>
    <t>BIENES DE CONSUMO DE OFICINAS E INSUMOS</t>
  </si>
  <si>
    <t>ÚTILES Y MATERIALES ELÉCTRICOS</t>
  </si>
  <si>
    <t>PRODUCTOS E INSTRUM. QUÍMICOS Y
MEDICINALES</t>
  </si>
  <si>
    <t>COMPUESTOS QUÍMICOS</t>
  </si>
  <si>
    <t>OTROS BIENES DE CONSUMO</t>
  </si>
  <si>
    <t>BIENES DE CONSUMO VARIOS</t>
  </si>
  <si>
    <t>Periodo del informe: enero a marzo 2023</t>
  </si>
  <si>
    <t>Noviembre de 2022</t>
  </si>
  <si>
    <t>Diciembre de 2022</t>
  </si>
  <si>
    <t>Resumen Anual de Asignaciones 2022</t>
  </si>
  <si>
    <t>Enero de 2023</t>
  </si>
  <si>
    <r>
      <t>Informe sobre el Grado de cumplimiento de la Ley 5189/2014 por parte de los OEE, -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Noviembre/2022: 27,2%
- Diciembre/2022: 24,0%
- Resumen Anual de Asignaciones del 2022: 35,4%
- Enero 2023: 27,8%
- Grado de cumplimiento de la Ley 5189/2014 por parte de la SFP, en los meses de noviembre, diciembre, resumen anual de asignaciones del ejercicio 2022 y enero de 2023 fue del: 100 %</t>
    </r>
    <r>
      <rPr>
        <sz val="9"/>
        <rFont val="Times New Roman"/>
        <family val="1"/>
      </rPr>
      <t xml:space="preserve">.  
</t>
    </r>
    <r>
      <rPr>
        <b/>
        <sz val="10"/>
        <rFont val="Times New Roman"/>
        <family val="1"/>
      </rPr>
      <t xml:space="preserve">Obs.: </t>
    </r>
    <r>
      <rPr>
        <sz val="10"/>
        <rFont val="Times New Roman"/>
        <family val="1"/>
      </rPr>
      <t>el proceso de verificación se desarrolla, conforme lo establece el artículo 6° de la Ley 5189, a partir del decimoquinto día hábil del mes, sobre el grado de cumplimiento del mes inmediatamente anterior, por parte de más de de 430 OEE (438 en el ejercicio 2022 y 439 en el 2023).  En proceso el monitoreo correspondiente al grado de cumplimiento de febrero de 2023 (cuyo vencimiento fue el 21 de marzo de 2023).</t>
    </r>
  </si>
  <si>
    <t xml:space="preserve">https://www.sfp.gov.py/sfp/articulo/15903-informe-del-cumplimiento-de-la-ley-518914-que-corresponde-a-noviembre-de-2022.html </t>
  </si>
  <si>
    <t>https://www.sfp.gov.py/sfp/articulo/15962-informe-del-cumplimiento-de-la-ley-518914-que-corresponde-a-diciembre-de-2022.html</t>
  </si>
  <si>
    <t>https://www.sfp.gov.py/sfp/articulo/15966-informe-del-cumplimiento-de-la-ley-5189-sobre-resumen-total-de-remuneraciones-del-ejercicio-2022.html</t>
  </si>
  <si>
    <t>https://www.sfp.gov.py/sfp/articulo/15984-informe-del-cumplimiento-de-la-ley-518914-que-corresponde-a-enero-de-2023.html</t>
  </si>
  <si>
    <t>No reportan altas y bajas a la SFP, conforme al artículo 111 del Anexo A del Decreto 8759/23</t>
  </si>
  <si>
    <t xml:space="preserve">Inclusión de Personas con Discapacidad (PcD) en los Organismos y Entidades del Estado (OEE)
Según Ley 2479 y su modificatoria Ley 3585
Marzo de 2023  </t>
  </si>
  <si>
    <t>Monitoreo del Grado de Cumplimiento de la Ley 5189/2014
Correspondiente al mes de Enero de 2023
(Vencimiento 21 de febrero de 2023)</t>
  </si>
  <si>
    <r>
      <rPr>
        <b/>
        <sz val="8"/>
        <color rgb="FFFF0000"/>
        <rFont val="Calibri"/>
        <family val="2"/>
        <scheme val="minor"/>
      </rPr>
      <t xml:space="preserve">* Consideraciones particulares 
</t>
    </r>
    <r>
      <rPr>
        <b/>
        <sz val="8"/>
        <color theme="1"/>
        <rFont val="Calibri"/>
        <family val="2"/>
        <scheme val="minor"/>
      </rPr>
      <t xml:space="preserve">- </t>
    </r>
    <r>
      <rPr>
        <sz val="8"/>
        <color theme="1"/>
        <rFont val="Calibri"/>
        <family val="2"/>
        <scheme val="minor"/>
      </rPr>
      <t xml:space="preserve">Son contabilizadas en el Resumen del monitoreo de la Ley 5189,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t>
    </r>
  </si>
  <si>
    <t>100% de OEE monitoreados</t>
  </si>
  <si>
    <t xml:space="preserve">NO APLICA  </t>
  </si>
  <si>
    <t>Antonia Vaneza Flores</t>
  </si>
  <si>
    <t>Directora / Coordinador CRCC</t>
  </si>
  <si>
    <t>Total de denuncias ingresadas : 24</t>
  </si>
  <si>
    <t>5 (Presencial)</t>
  </si>
  <si>
    <t>2 (presencial)</t>
  </si>
  <si>
    <t>9 (presencial)</t>
  </si>
  <si>
    <t xml:space="preserve">
1080 Servidores públicos /familiares de servidores públicos  beneficiados con Aranceles Preferenciales.</t>
  </si>
  <si>
    <t xml:space="preserve">Se gestionaron la totalidad de solicitud de aranceles preferenciales en el marco de los convenios firmados entre la SFP con las Universidades Privadas del País 
https://www.sfp.gov.py/inapp/?page_id=4
</t>
  </si>
  <si>
    <r>
      <rPr>
        <b/>
        <sz val="11"/>
        <rFont val="Calibri"/>
        <family val="2"/>
        <scheme val="minor"/>
      </rPr>
      <t>Resoluciones Aranceles:</t>
    </r>
    <r>
      <rPr>
        <sz val="11"/>
        <rFont val="Calibri"/>
        <family val="2"/>
        <scheme val="minor"/>
      </rPr>
      <t xml:space="preserve">
Resoluciones sobre aranceles preferewnciales.
https://www.sfp.gov.py/inapp/?page_id=4
Resolución N° 35/2023
Resolución N° 62/2023 
Resolución N° 98/2023 
Resolución N° 99/2023
Resolución N° 119/2023
Resolución N° 153/2023
</t>
    </r>
  </si>
  <si>
    <t>El Instituto Nacional de la Administración Pública del Paraguay se encuentra en etapa de elaboración del POA  y ajustes del cronograma académico  para el periodo 2023.</t>
  </si>
  <si>
    <t>1.281 usuarios habilitados en el SICCA -(operadores OEE)</t>
  </si>
  <si>
    <t xml:space="preserve">Utilización de al menos un módulo del SICCA por parte de las 417 Organismos y Entidades del Estado (OEE) </t>
  </si>
  <si>
    <t xml:space="preserve"> 140.689  usuarios registrados en el Portal Único del Empleo Público (PUEP) Paraguay Concursa, 64.088 Masculinos y 76.601 Femenino. </t>
  </si>
  <si>
    <t xml:space="preserve">11 OEE remitieron resultado de la evaluación del desempeño aplicada </t>
  </si>
  <si>
    <t xml:space="preserve">1,95% de los OEE remitieron sus evaluaciones del desempeño aplicadas al plantel de funcionarios públicos. </t>
  </si>
  <si>
    <t xml:space="preserve">9 EXPEDIENTES INGRESADOS </t>
  </si>
  <si>
    <t xml:space="preserve">  4 EN PROCESO DE REVISIÓN.</t>
  </si>
  <si>
    <t>5 FINALIZADOS</t>
  </si>
  <si>
    <t xml:space="preserve">21 EXPEDIENTES INGRESADOS </t>
  </si>
  <si>
    <t>11  EXPEDIENTES FINALIZADOS (INGRESADOS EN EL 2022 Y 2023)</t>
  </si>
  <si>
    <t>9 EXPEDIENTES EN PROCESO DE ANÁLISIS</t>
  </si>
  <si>
    <t>33 ASISTENCIAS PRESENCIALES/6.118 ASISTENCIAS POR CORREOS ELECTRÓNICOS/610 ASISTENCIAS POR LLAMADAS TELEFÓNICAS/5.681 ASISTENCIAS MENSAJERÍA POR WHATSAPP/43 CONSULTAS TÉCNICAS DERIVADAS A OTRAS ÁREAS</t>
  </si>
  <si>
    <t xml:space="preserve">65 Sumarios Sorteados </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</si>
  <si>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2023 al 31 de marzo de 2023, procesándose un total de 12 (doce) expedientes analizados con providencias y dictámenes.
</t>
  </si>
  <si>
    <t xml:space="preserve">20% de los expedientes ingresados fueron procesados </t>
  </si>
  <si>
    <t>188 expedientes</t>
  </si>
  <si>
    <t>Gestión de dictámenes jurídicos: Formular pareceres jurídicos sobre consultas recepcionados y solicitadas al área de manera objetiva y transparente.  Emitir dictámenes vinculantes sobre pedidos de permiso con goce de sueldo para usufructuar becas en el exterior.</t>
  </si>
  <si>
    <t>Gestión de homologación de Reglamentos Internos: Otorgar validez jurídica a los reglamentos internos de las distintas instituciones que lo solicitan, de conformidad al Art. 96 de la Ley Nº 1626/2000 “De la Función Pública”.</t>
  </si>
  <si>
    <t xml:space="preserve">126 Expedientes para análisis técnico jurídico presentados por los OEE </t>
  </si>
  <si>
    <t>Fueron procesados y emitidos: 38 Dictámenes. 19 Providencias y 51 Informes. Con proyecto y en proceso de estudio 18</t>
  </si>
  <si>
    <t>S/N</t>
  </si>
  <si>
    <t xml:space="preserve"> Auditoría a los Estados Financieros Institucionales Ejercicio 2022.</t>
  </si>
  <si>
    <t xml:space="preserve"> Dictamen de Auditoría a los Estados Financieros Ejercicio 2022.</t>
  </si>
  <si>
    <t>\\fileserver2\Publico\DGCE\DAII\Informes Auditoria 2023</t>
  </si>
  <si>
    <t>10/2022</t>
  </si>
  <si>
    <t>Auditoría de Gestión-Utilización de Combustible Procedimientos</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</si>
  <si>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2022 se contabiliza más de </t>
    </r>
    <r>
      <rPr>
        <b/>
        <sz val="10"/>
        <color rgb="FF000000"/>
        <rFont val="Times New Roman"/>
        <family val="1"/>
      </rPr>
      <t>64 audiencias y reuniones</t>
    </r>
    <r>
      <rPr>
        <sz val="10"/>
        <color rgb="FF000000"/>
        <rFont val="Times New Roman"/>
        <family val="1"/>
      </rPr>
      <t xml:space="preserve"> de la Máxima Autoridad de la SFP acompañada del  plantel directivo como política de puertas abiertas dentro del marco de los protocolos establecidos por el MSPyBS sobre el Protocolo Sanitario.</t>
    </r>
  </si>
  <si>
    <t xml:space="preserve">
 1080 Servidores públicos /familiares de servidores públicos  beneficiados con Aranceles Preferenciales.</t>
  </si>
  <si>
    <t>Resoluciones sobre aranceles preferewnciales.
https://www.sfp.gov.py/inapp/?page_id=4
Resolución N° 35/2023
Resolución N° 62/2023 
Resolución N° 98/2023 
Resolución N° 99/2023
Resolución N° 119/2023
Resolución N° 153/2023</t>
  </si>
  <si>
    <t>mes no monitoreado / fecha límite de actualización 25/04/2023</t>
  </si>
  <si>
    <t xml:space="preserve">426 OEE    </t>
  </si>
  <si>
    <r>
      <rPr>
        <sz val="7"/>
        <color rgb="FF000000"/>
        <rFont val="Times New Roman"/>
        <family val="1"/>
      </rPr>
      <t>24</t>
    </r>
    <r>
      <rPr>
        <sz val="9"/>
        <color theme="1"/>
        <rFont val="Times New Roman"/>
        <family val="1"/>
      </rPr>
      <t xml:space="preserve"> instituciones que cumplen con el 5% de PCD en sus nóminas.                      - 18  instituciones que cuentan con planes vigentes de inclusión aprobados por la SFP</t>
    </r>
  </si>
  <si>
    <t xml:space="preserve">439 OEE  y ciudadanía </t>
  </si>
  <si>
    <t>Se realizaron un total de cuatro (4) procesos de monitoreo del grado de cumplimiento de la Ley 5189/2014 a 438 (correspondiente a noviembre, diciembre y al resumen anual de asignaciones de 2022) y 439 (sobre enero de 2023) Organismos y Entidades del Estado (OEE), durante el primer trimestre del presente ejercicio.-</t>
  </si>
  <si>
    <t>Desde el año 2015, en el Portal Único de Empleo Público (PUEP) Paraguay Concursa, se encuentran registrados todos los procesos de selección llevados a cabo por los OEE que se rigen por la Ley 1626/00. En lo que compete al primer trimestre del año 2023, se encuentran ejecutados un total de ochenta y dos (82) concursos, iniciados entre el 02 de enero del 2023 al 31 de marzo del 2023. Los concursos del primer trimestre del 2023 corresponden a ocho (8) OEE. - 100% de procesos registrados en el PUEP Paraguay Concursa monitoreados y acompañados para la expedición de la Certificación del Debido Proceso</t>
  </si>
  <si>
    <t>INTERCONTINENTAL DE SEGUROS Y REASEGUROS SA</t>
  </si>
  <si>
    <t>https://www.contrataciones.gov.py/licitaciones/adjudicacion/423166-adquisicion-seguro-vehiculo-institucional-ad-referendum-1/resumen-adjudicacion.html</t>
  </si>
  <si>
    <t>https://www.contrataciones.gov.py/licitaciones/planificacion/425939-servicio-mantenimiento-reparacion-rodados-sfp-plurianual-1.html</t>
  </si>
  <si>
    <t>BONIFICACIONES</t>
  </si>
  <si>
    <t>HONORARIOS PROFESIONALES</t>
  </si>
  <si>
    <t>MANTENIMIENTO Y REPARACIONES MENORES DE 
MAQUINARIAS, EQUIPOS</t>
  </si>
  <si>
    <t>ELEMENTOS DE LIMPIEZA</t>
  </si>
  <si>
    <t>ÚTILES DE ESCRITORIO, OFICINA Y ENSERES</t>
  </si>
  <si>
    <t xml:space="preserve">REPUESTOS Y ACCESORIOS MENORES
</t>
  </si>
  <si>
    <t>PRODUCTOS E INSUMOS METÁLICOS</t>
  </si>
  <si>
    <t>ADQUISICIONES DE EQUIPOS DE OFICINA Y 
COMPUTACION</t>
  </si>
  <si>
    <t>ADQUISICIONES DE EQUIPOS DE COMPUTACIÓN</t>
  </si>
  <si>
    <t>Periodo: 1 de enero al 31 de marzo de 2023</t>
  </si>
  <si>
    <r>
      <t xml:space="preserve">Ejecucion Presupuestaria al 31 de marzo de 2023
</t>
    </r>
    <r>
      <rPr>
        <b/>
        <sz val="11"/>
        <color theme="1"/>
        <rFont val="Times New Roman"/>
        <family val="1"/>
      </rPr>
      <t>(en miles de guaraníes)</t>
    </r>
  </si>
  <si>
    <t xml:space="preserve">No aplica para el semestre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</si>
</sst>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 #,##0_ ;_ * \-#,##0_ ;_ * &quot;-&quot;_ ;_ @_ "/>
    <numFmt numFmtId="165" formatCode="_-* #,##0.00\ _€_-;\-* #,##0.00\ _€_-;_-* &quot;-&quot;??\ _€_-;_-@_-"/>
    <numFmt numFmtId="166" formatCode="_(* #,##0_);_(* \(#,##0\);_(* &quot;-&quot;??_);_(@_)"/>
    <numFmt numFmtId="167" formatCode="_-* #,##0\ _€_-;\-* #,##0\ _€_-;_-* &quot;-&quot;\ _€_-;_-@_-"/>
  </numFmts>
  <fonts count="8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sz val="7"/>
      <name val="Calibri"/>
      <family val="2"/>
    </font>
    <font>
      <u/>
      <sz val="7"/>
      <name val="Calibri"/>
      <family val="2"/>
      <scheme val="minor"/>
    </font>
    <font>
      <sz val="7"/>
      <name val="Calibri"/>
      <family val="2"/>
      <scheme val="minor"/>
    </font>
    <font>
      <u/>
      <sz val="10"/>
      <name val="Calibri"/>
      <family val="2"/>
      <scheme val="minor"/>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family val="2"/>
      <scheme val="minor"/>
    </font>
    <font>
      <sz val="20"/>
      <color theme="1"/>
      <name val="Calibri"/>
      <family val="2"/>
      <scheme val="minor"/>
    </font>
    <font>
      <sz val="20"/>
      <color theme="1"/>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b/>
      <sz val="8"/>
      <color rgb="FFFF0000"/>
      <name val="Calibri"/>
      <family val="2"/>
      <scheme val="minor"/>
    </font>
    <font>
      <b/>
      <sz val="8"/>
      <color theme="1"/>
      <name val="Calibri"/>
      <family val="2"/>
      <scheme val="minor"/>
    </font>
    <font>
      <sz val="12"/>
      <name val="Times New Roman"/>
      <family val="1"/>
    </font>
    <font>
      <b/>
      <sz val="10"/>
      <color rgb="FF000000"/>
      <name val="Times New Roman"/>
      <family val="1"/>
    </font>
    <font>
      <sz val="11"/>
      <color rgb="FF000000"/>
      <name val="Calibri"/>
      <family val="2"/>
      <scheme val="minor"/>
    </font>
    <font>
      <b/>
      <sz val="10"/>
      <name val="Times New Roman"/>
      <family val="1"/>
    </font>
    <font>
      <sz val="10"/>
      <name val="Times New Roman"/>
      <family val="1"/>
    </font>
    <font>
      <u/>
      <sz val="8"/>
      <color theme="10"/>
      <name val="Calibri"/>
      <family val="2"/>
      <scheme val="minor"/>
    </font>
    <font>
      <sz val="10"/>
      <color theme="1"/>
      <name val="Calibri"/>
      <family val="2"/>
    </font>
    <font>
      <sz val="11"/>
      <color theme="1"/>
      <name val="Calibri"/>
      <charset val="134"/>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s>
  <cellStyleXfs count="219">
    <xf numFmtId="0" fontId="0" fillId="0" borderId="0">
      <alignment vertical="center"/>
    </xf>
    <xf numFmtId="0" fontId="31" fillId="0" borderId="0" applyNumberFormat="0" applyFill="0" applyBorder="0" applyAlignment="0" applyProtection="0">
      <alignment vertical="center"/>
    </xf>
    <xf numFmtId="0" fontId="34" fillId="0" borderId="0">
      <alignment vertical="center"/>
    </xf>
    <xf numFmtId="41" fontId="46" fillId="0" borderId="0" applyFont="0" applyFill="0" applyBorder="0" applyAlignment="0" applyProtection="0"/>
    <xf numFmtId="0" fontId="46" fillId="0" borderId="0">
      <alignment vertical="center"/>
    </xf>
    <xf numFmtId="0" fontId="13" fillId="0" borderId="0">
      <alignment vertical="center"/>
    </xf>
    <xf numFmtId="41" fontId="13" fillId="0" borderId="0" applyFont="0" applyFill="0" applyBorder="0" applyAlignment="0" applyProtection="0"/>
    <xf numFmtId="0" fontId="13" fillId="0" borderId="0">
      <alignment vertical="center"/>
    </xf>
    <xf numFmtId="0" fontId="11" fillId="0" borderId="0">
      <alignment vertical="center"/>
    </xf>
    <xf numFmtId="41" fontId="11" fillId="0" borderId="0" applyFont="0" applyFill="0" applyBorder="0" applyAlignment="0" applyProtection="0"/>
    <xf numFmtId="0" fontId="11" fillId="0" borderId="0">
      <alignment vertical="center"/>
    </xf>
    <xf numFmtId="165" fontId="64" fillId="0" borderId="0" applyFont="0" applyFill="0" applyBorder="0" applyAlignment="0" applyProtection="0"/>
    <xf numFmtId="0" fontId="7" fillId="0" borderId="0">
      <alignment vertical="center"/>
    </xf>
    <xf numFmtId="0" fontId="7" fillId="0" borderId="0">
      <alignment vertical="center"/>
    </xf>
    <xf numFmtId="41" fontId="7" fillId="0" borderId="0" applyFont="0" applyFill="0" applyBorder="0" applyAlignment="0" applyProtection="0"/>
    <xf numFmtId="0" fontId="7" fillId="0" borderId="0">
      <alignment vertical="center"/>
    </xf>
    <xf numFmtId="0" fontId="7" fillId="0" borderId="0">
      <alignment vertical="center"/>
    </xf>
    <xf numFmtId="41" fontId="7" fillId="0" borderId="0" applyFont="0" applyFill="0" applyBorder="0" applyAlignment="0" applyProtection="0"/>
    <xf numFmtId="0" fontId="7" fillId="0" borderId="0">
      <alignment vertical="center"/>
    </xf>
    <xf numFmtId="0" fontId="7" fillId="0" borderId="0">
      <alignment vertical="center"/>
    </xf>
    <xf numFmtId="41" fontId="7" fillId="0" borderId="0" applyFont="0" applyFill="0" applyBorder="0" applyAlignment="0" applyProtection="0"/>
    <xf numFmtId="0" fontId="7" fillId="0" borderId="0">
      <alignment vertical="center"/>
    </xf>
    <xf numFmtId="165" fontId="7" fillId="0" borderId="0" applyFont="0" applyFill="0" applyBorder="0" applyAlignment="0" applyProtection="0"/>
    <xf numFmtId="0" fontId="7" fillId="0" borderId="0">
      <alignment vertical="center"/>
    </xf>
    <xf numFmtId="164" fontId="7" fillId="0" borderId="0" applyFont="0" applyFill="0" applyBorder="0" applyAlignment="0" applyProtection="0"/>
    <xf numFmtId="0" fontId="7" fillId="0" borderId="0">
      <alignment vertical="center"/>
    </xf>
    <xf numFmtId="0" fontId="7" fillId="0" borderId="0">
      <alignment vertical="center"/>
    </xf>
    <xf numFmtId="164" fontId="7" fillId="0" borderId="0" applyFont="0" applyFill="0" applyBorder="0" applyAlignment="0" applyProtection="0"/>
    <xf numFmtId="0" fontId="7" fillId="0" borderId="0">
      <alignment vertical="center"/>
    </xf>
    <xf numFmtId="0" fontId="7" fillId="0" borderId="0">
      <alignment vertical="center"/>
    </xf>
    <xf numFmtId="164" fontId="7" fillId="0" borderId="0" applyFont="0" applyFill="0" applyBorder="0" applyAlignment="0" applyProtection="0"/>
    <xf numFmtId="0" fontId="7" fillId="0" borderId="0">
      <alignment vertical="center"/>
    </xf>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0" fontId="6" fillId="0" borderId="0">
      <alignment vertical="center"/>
    </xf>
    <xf numFmtId="41" fontId="6" fillId="0" borderId="0" applyFont="0" applyFill="0" applyBorder="0" applyAlignment="0" applyProtection="0"/>
    <xf numFmtId="0" fontId="6" fillId="0" borderId="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0" fontId="5" fillId="0" borderId="0">
      <alignment vertical="center"/>
    </xf>
    <xf numFmtId="41" fontId="5" fillId="0" borderId="0" applyFont="0" applyFill="0" applyBorder="0" applyAlignment="0" applyProtection="0"/>
    <xf numFmtId="0" fontId="5" fillId="0" borderId="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165"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165"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81" fillId="0" borderId="0" applyFont="0" applyFill="0" applyBorder="0" applyAlignment="0" applyProtection="0"/>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165"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165" fontId="1" fillId="0" borderId="0" applyFont="0" applyFill="0" applyBorder="0" applyAlignment="0" applyProtection="0"/>
    <xf numFmtId="0" fontId="1" fillId="0" borderId="0">
      <alignment vertical="center"/>
    </xf>
    <xf numFmtId="167" fontId="1" fillId="0" borderId="0" applyFont="0" applyFill="0" applyBorder="0" applyAlignment="0" applyProtection="0"/>
    <xf numFmtId="0" fontId="1" fillId="0" borderId="0">
      <alignment vertical="center"/>
    </xf>
    <xf numFmtId="0" fontId="1" fillId="0" borderId="0">
      <alignment vertical="center"/>
    </xf>
    <xf numFmtId="167" fontId="1" fillId="0" borderId="0" applyFont="0" applyFill="0" applyBorder="0" applyAlignment="0" applyProtection="0"/>
    <xf numFmtId="0" fontId="1" fillId="0" borderId="0">
      <alignment vertical="center"/>
    </xf>
    <xf numFmtId="0" fontId="1" fillId="0" borderId="0">
      <alignment vertical="center"/>
    </xf>
    <xf numFmtId="167" fontId="1" fillId="0" borderId="0" applyFont="0" applyFill="0" applyBorder="0" applyAlignment="0" applyProtection="0"/>
    <xf numFmtId="0" fontId="1" fillId="0" borderId="0">
      <alignment vertical="center"/>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0" fontId="1" fillId="0" borderId="0">
      <alignment vertical="center"/>
    </xf>
    <xf numFmtId="164" fontId="1" fillId="0" borderId="0" applyFont="0" applyFill="0" applyBorder="0" applyAlignment="0" applyProtection="0"/>
    <xf numFmtId="0" fontId="1" fillId="0" borderId="0">
      <alignment vertical="center"/>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94">
    <xf numFmtId="0" fontId="0" fillId="0" borderId="0" xfId="0">
      <alignment vertical="center"/>
    </xf>
    <xf numFmtId="0" fontId="15" fillId="0" borderId="0" xfId="0" applyFont="1" applyFill="1" applyBorder="1" applyAlignment="1">
      <alignment horizontal="left" vertical="center"/>
    </xf>
    <xf numFmtId="0" fontId="58" fillId="0" borderId="1" xfId="1" applyFont="1" applyFill="1" applyBorder="1">
      <alignment vertical="center"/>
    </xf>
    <xf numFmtId="0" fontId="12" fillId="0" borderId="1" xfId="0" applyFont="1" applyFill="1" applyBorder="1" applyAlignment="1">
      <alignment vertical="center" wrapText="1"/>
    </xf>
    <xf numFmtId="0" fontId="0" fillId="0" borderId="0" xfId="0" applyFill="1">
      <alignment vertical="center"/>
    </xf>
    <xf numFmtId="0" fontId="53" fillId="0" borderId="0" xfId="0" applyFont="1" applyFill="1">
      <alignment vertical="center"/>
    </xf>
    <xf numFmtId="0" fontId="53" fillId="0" borderId="1" xfId="0" applyFont="1" applyFill="1" applyBorder="1" applyAlignment="1">
      <alignment vertical="center" wrapText="1"/>
    </xf>
    <xf numFmtId="0" fontId="25" fillId="0" borderId="0" xfId="0" applyFont="1" applyFill="1">
      <alignment vertical="center"/>
    </xf>
    <xf numFmtId="0" fontId="43" fillId="0" borderId="0" xfId="0" applyFont="1" applyFill="1">
      <alignment vertical="center"/>
    </xf>
    <xf numFmtId="0" fontId="25" fillId="0" borderId="0" xfId="0" applyFont="1" applyFill="1" applyBorder="1">
      <alignment vertical="center"/>
    </xf>
    <xf numFmtId="0" fontId="0" fillId="0" borderId="0" xfId="0" applyFill="1" applyBorder="1">
      <alignment vertical="center"/>
    </xf>
    <xf numFmtId="0" fontId="22" fillId="0" borderId="0" xfId="0" applyFont="1" applyFill="1" applyAlignment="1">
      <alignment vertical="center"/>
    </xf>
    <xf numFmtId="0" fontId="41" fillId="0" borderId="0" xfId="0" applyFont="1" applyFill="1">
      <alignment vertical="center"/>
    </xf>
    <xf numFmtId="0" fontId="42" fillId="0" borderId="0" xfId="0" applyFont="1" applyFill="1">
      <alignment vertical="center"/>
    </xf>
    <xf numFmtId="0" fontId="42" fillId="0" borderId="0" xfId="0" applyFont="1" applyFill="1" applyAlignment="1">
      <alignment vertical="center"/>
    </xf>
    <xf numFmtId="0" fontId="21" fillId="0" borderId="0" xfId="0" applyFont="1" applyFill="1" applyAlignment="1">
      <alignment vertical="center"/>
    </xf>
    <xf numFmtId="0" fontId="0" fillId="0" borderId="0" xfId="0" applyFill="1" applyBorder="1" applyAlignment="1">
      <alignment vertical="center" wrapText="1"/>
    </xf>
    <xf numFmtId="0" fontId="21" fillId="0" borderId="0" xfId="0" applyFont="1" applyFill="1">
      <alignment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27" fillId="0" borderId="1" xfId="0" applyFont="1" applyFill="1" applyBorder="1" applyAlignment="1">
      <alignment vertical="center"/>
    </xf>
    <xf numFmtId="0" fontId="25" fillId="0" borderId="1" xfId="0" applyFont="1" applyFill="1" applyBorder="1" applyAlignment="1">
      <alignment horizontal="center" vertical="top" wrapText="1"/>
    </xf>
    <xf numFmtId="0" fontId="29" fillId="0" borderId="1" xfId="0" applyFont="1" applyFill="1" applyBorder="1">
      <alignment vertical="center"/>
    </xf>
    <xf numFmtId="0" fontId="28" fillId="0" borderId="1" xfId="0" applyFont="1" applyFill="1" applyBorder="1">
      <alignment vertical="center"/>
    </xf>
    <xf numFmtId="0" fontId="25" fillId="0" borderId="0" xfId="0" applyFont="1" applyFill="1" applyBorder="1" applyAlignment="1">
      <alignment horizontal="center" vertical="top" wrapText="1"/>
    </xf>
    <xf numFmtId="0" fontId="29" fillId="0" borderId="0" xfId="0" applyFont="1" applyFill="1" applyBorder="1">
      <alignment vertical="center"/>
    </xf>
    <xf numFmtId="0" fontId="28" fillId="0" borderId="0" xfId="0" applyFont="1" applyFill="1" applyBorder="1">
      <alignment vertical="center"/>
    </xf>
    <xf numFmtId="0" fontId="26" fillId="0" borderId="0" xfId="0" applyFont="1" applyFill="1">
      <alignment vertical="center"/>
    </xf>
    <xf numFmtId="0" fontId="24" fillId="0" borderId="0" xfId="0" applyFont="1" applyFill="1" applyAlignment="1">
      <alignment vertical="center" wrapText="1"/>
    </xf>
    <xf numFmtId="0" fontId="32" fillId="0" borderId="0" xfId="0" applyFont="1" applyFill="1" applyAlignment="1">
      <alignment vertical="center" wrapText="1"/>
    </xf>
    <xf numFmtId="0" fontId="0" fillId="0" borderId="0" xfId="0" applyFill="1" applyAlignment="1">
      <alignment horizontal="left" vertical="center"/>
    </xf>
    <xf numFmtId="0" fontId="26" fillId="0" borderId="6" xfId="0" applyFont="1" applyFill="1" applyBorder="1" applyAlignment="1">
      <alignment horizontal="center" vertical="center"/>
    </xf>
    <xf numFmtId="0" fontId="26" fillId="0" borderId="8" xfId="0" applyFont="1" applyFill="1" applyBorder="1" applyAlignment="1">
      <alignment horizontal="center" vertical="center"/>
    </xf>
    <xf numFmtId="0" fontId="18"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35" fillId="0" borderId="1" xfId="1" applyFont="1" applyFill="1" applyBorder="1" applyAlignment="1">
      <alignment horizontal="center" vertical="center" wrapText="1"/>
    </xf>
    <xf numFmtId="0" fontId="12" fillId="0" borderId="0" xfId="0" applyFont="1" applyFill="1">
      <alignment vertical="center"/>
    </xf>
    <xf numFmtId="0" fontId="51" fillId="0" borderId="1" xfId="1" applyFont="1" applyFill="1" applyBorder="1" applyAlignment="1">
      <alignment vertical="center" wrapText="1"/>
    </xf>
    <xf numFmtId="0" fontId="14" fillId="0" borderId="1" xfId="0" applyFont="1" applyFill="1" applyBorder="1" applyAlignment="1">
      <alignment vertical="center" wrapText="1"/>
    </xf>
    <xf numFmtId="0" fontId="21" fillId="0" borderId="12" xfId="0" applyFont="1" applyFill="1" applyBorder="1" applyAlignment="1">
      <alignment horizontal="center" vertical="center"/>
    </xf>
    <xf numFmtId="0" fontId="17" fillId="0" borderId="1" xfId="0" applyFont="1" applyFill="1" applyBorder="1" applyAlignment="1">
      <alignment vertical="center" wrapText="1"/>
    </xf>
    <xf numFmtId="0" fontId="58" fillId="0" borderId="1" xfId="1" applyFont="1" applyFill="1" applyBorder="1" applyAlignment="1">
      <alignment vertical="center" wrapText="1"/>
    </xf>
    <xf numFmtId="0" fontId="35" fillId="0" borderId="7" xfId="1" applyFont="1" applyFill="1" applyBorder="1" applyAlignment="1">
      <alignment vertical="center" wrapText="1"/>
    </xf>
    <xf numFmtId="0" fontId="15"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0" xfId="1" applyFill="1" applyBorder="1" applyAlignment="1">
      <alignment horizontal="left" vertical="center" wrapText="1"/>
    </xf>
    <xf numFmtId="0" fontId="0" fillId="0" borderId="0" xfId="0" applyFill="1" applyAlignment="1">
      <alignment horizontal="center" vertical="center"/>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52" fillId="3" borderId="1" xfId="0" applyFont="1" applyFill="1" applyBorder="1" applyAlignment="1">
      <alignment vertical="center" wrapText="1"/>
    </xf>
    <xf numFmtId="0" fontId="44" fillId="2" borderId="3" xfId="0" applyFont="1" applyFill="1" applyBorder="1" applyAlignment="1">
      <alignment vertical="center" wrapText="1"/>
    </xf>
    <xf numFmtId="0" fontId="40" fillId="2" borderId="1" xfId="0" applyFont="1" applyFill="1" applyBorder="1" applyAlignment="1">
      <alignment horizontal="center" vertical="center" wrapText="1"/>
    </xf>
    <xf numFmtId="0" fontId="52" fillId="2" borderId="1" xfId="0" applyFont="1" applyFill="1" applyBorder="1">
      <alignment vertical="center"/>
    </xf>
    <xf numFmtId="0" fontId="39" fillId="3" borderId="1" xfId="0" applyFont="1" applyFill="1" applyBorder="1" applyAlignment="1">
      <alignment horizontal="center" vertical="center" wrapText="1"/>
    </xf>
    <xf numFmtId="0" fontId="39" fillId="3"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35" fillId="3" borderId="1" xfId="1" applyFont="1" applyFill="1" applyBorder="1" applyAlignment="1">
      <alignment vertical="center" wrapText="1"/>
    </xf>
    <xf numFmtId="16" fontId="39" fillId="3"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9" fontId="23" fillId="2"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left" vertical="center" wrapText="1"/>
    </xf>
    <xf numFmtId="9" fontId="39" fillId="3" borderId="1" xfId="0" applyNumberFormat="1" applyFont="1" applyFill="1" applyBorder="1" applyAlignment="1">
      <alignment horizontal="center" vertical="center" wrapText="1"/>
    </xf>
    <xf numFmtId="0" fontId="48" fillId="3" borderId="1" xfId="0" applyFont="1" applyFill="1" applyBorder="1" applyAlignment="1">
      <alignment horizontal="left" vertical="center" wrapText="1"/>
    </xf>
    <xf numFmtId="0" fontId="49" fillId="3" borderId="1" xfId="1" applyFont="1" applyFill="1" applyBorder="1" applyAlignment="1">
      <alignment horizontal="left" vertical="center" wrapText="1"/>
    </xf>
    <xf numFmtId="0" fontId="50" fillId="3" borderId="1" xfId="0" applyFont="1" applyFill="1" applyBorder="1" applyAlignment="1">
      <alignment horizontal="left" vertical="center"/>
    </xf>
    <xf numFmtId="0" fontId="23" fillId="2" borderId="1" xfId="0" applyFont="1" applyFill="1" applyBorder="1">
      <alignment vertical="center"/>
    </xf>
    <xf numFmtId="0" fontId="21" fillId="2" borderId="1" xfId="0" applyFont="1" applyFill="1" applyBorder="1">
      <alignment vertical="center"/>
    </xf>
    <xf numFmtId="0" fontId="25" fillId="3" borderId="1" xfId="0" applyFont="1" applyFill="1" applyBorder="1">
      <alignment vertical="center"/>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0" fontId="26" fillId="3" borderId="14" xfId="0" applyFont="1" applyFill="1" applyBorder="1" applyAlignment="1">
      <alignment horizontal="center" vertical="center"/>
    </xf>
    <xf numFmtId="0" fontId="26" fillId="3" borderId="2" xfId="0" applyFont="1" applyFill="1" applyBorder="1" applyAlignment="1">
      <alignment horizontal="center" vertical="center"/>
    </xf>
    <xf numFmtId="0" fontId="0" fillId="3" borderId="1" xfId="0" applyFill="1" applyBorder="1" applyAlignment="1">
      <alignment horizontal="left" vertical="center"/>
    </xf>
    <xf numFmtId="0" fontId="26" fillId="3" borderId="1" xfId="0" applyFont="1" applyFill="1" applyBorder="1" applyAlignment="1">
      <alignment horizontal="left" vertical="center"/>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33" fillId="3" borderId="1" xfId="0" applyFont="1" applyFill="1" applyBorder="1" applyAlignment="1">
      <alignment vertical="center" wrapText="1"/>
    </xf>
    <xf numFmtId="0" fontId="0" fillId="2" borderId="0" xfId="0" applyFill="1">
      <alignment vertical="center"/>
    </xf>
    <xf numFmtId="0" fontId="9" fillId="2" borderId="0" xfId="0" applyFont="1" applyFill="1">
      <alignment vertical="center"/>
    </xf>
    <xf numFmtId="0" fontId="31" fillId="3" borderId="1" xfId="1" applyFill="1" applyBorder="1" applyAlignment="1">
      <alignment vertical="center" wrapText="1"/>
    </xf>
    <xf numFmtId="0" fontId="12" fillId="2" borderId="8" xfId="0" applyFont="1" applyFill="1" applyBorder="1">
      <alignment vertical="center"/>
    </xf>
    <xf numFmtId="0" fontId="42" fillId="2" borderId="3" xfId="0" applyFont="1" applyFill="1" applyBorder="1">
      <alignment vertical="center"/>
    </xf>
    <xf numFmtId="0" fontId="42" fillId="2" borderId="4" xfId="0" applyFont="1" applyFill="1" applyBorder="1">
      <alignment vertical="center"/>
    </xf>
    <xf numFmtId="0" fontId="12" fillId="2" borderId="4" xfId="0" applyFont="1" applyFill="1" applyBorder="1">
      <alignment vertical="center"/>
    </xf>
    <xf numFmtId="0" fontId="12" fillId="2" borderId="5" xfId="0" applyFont="1" applyFill="1" applyBorder="1">
      <alignment vertical="center"/>
    </xf>
    <xf numFmtId="0" fontId="21" fillId="2" borderId="1" xfId="4" applyFont="1" applyFill="1" applyBorder="1" applyAlignment="1">
      <alignment horizontal="center" vertical="center"/>
    </xf>
    <xf numFmtId="0" fontId="36" fillId="2" borderId="1" xfId="4" applyFont="1" applyFill="1" applyBorder="1" applyAlignment="1">
      <alignment horizontal="center" vertical="center"/>
    </xf>
    <xf numFmtId="3" fontId="21" fillId="3" borderId="1" xfId="4" applyNumberFormat="1" applyFont="1" applyFill="1" applyBorder="1" applyAlignment="1">
      <alignment horizontal="center" vertical="center"/>
    </xf>
    <xf numFmtId="41" fontId="21" fillId="3" borderId="1" xfId="3" applyFont="1" applyFill="1" applyBorder="1" applyAlignment="1">
      <alignment horizontal="center" vertical="center"/>
    </xf>
    <xf numFmtId="0" fontId="21" fillId="3" borderId="1" xfId="0" applyFont="1" applyFill="1" applyBorder="1" applyAlignment="1">
      <alignment horizontal="center" vertical="center"/>
    </xf>
    <xf numFmtId="41" fontId="21" fillId="3" borderId="1" xfId="3" applyFont="1" applyFill="1" applyBorder="1" applyAlignment="1">
      <alignment vertical="center" wrapText="1"/>
    </xf>
    <xf numFmtId="41" fontId="21" fillId="3" borderId="1" xfId="3" applyFont="1" applyFill="1" applyBorder="1" applyAlignment="1">
      <alignment vertical="center"/>
    </xf>
    <xf numFmtId="0" fontId="43"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21" fillId="2" borderId="1" xfId="0" applyFont="1" applyFill="1" applyBorder="1" applyAlignment="1">
      <alignment horizontal="center" vertical="center" wrapText="1"/>
    </xf>
    <xf numFmtId="0" fontId="54" fillId="2" borderId="0" xfId="0" applyFont="1" applyFill="1">
      <alignment vertical="center"/>
    </xf>
    <xf numFmtId="0" fontId="53" fillId="2" borderId="0" xfId="0" applyFont="1" applyFill="1">
      <alignment vertical="center"/>
    </xf>
    <xf numFmtId="0" fontId="57" fillId="2" borderId="1" xfId="0" applyFont="1" applyFill="1" applyBorder="1" applyAlignment="1">
      <alignment vertical="center" wrapText="1"/>
    </xf>
    <xf numFmtId="0" fontId="57" fillId="2" borderId="1" xfId="0" applyFont="1" applyFill="1" applyBorder="1">
      <alignment vertical="center"/>
    </xf>
    <xf numFmtId="0" fontId="55" fillId="2" borderId="1" xfId="0" applyFont="1" applyFill="1" applyBorder="1">
      <alignment vertical="center"/>
    </xf>
    <xf numFmtId="0" fontId="10" fillId="3" borderId="1" xfId="0" applyFont="1" applyFill="1" applyBorder="1" applyAlignment="1">
      <alignment vertical="center" wrapText="1"/>
    </xf>
    <xf numFmtId="0" fontId="56" fillId="3" borderId="1" xfId="0" applyFont="1" applyFill="1" applyBorder="1" applyAlignment="1">
      <alignment vertical="center" wrapText="1"/>
    </xf>
    <xf numFmtId="0" fontId="53" fillId="3" borderId="1" xfId="0" applyFont="1" applyFill="1" applyBorder="1" applyAlignment="1">
      <alignment vertical="center" wrapText="1"/>
    </xf>
    <xf numFmtId="0" fontId="56" fillId="2" borderId="1" xfId="0" applyFont="1" applyFill="1" applyBorder="1">
      <alignment vertical="center"/>
    </xf>
    <xf numFmtId="0" fontId="53" fillId="2" borderId="1" xfId="0" applyFont="1" applyFill="1" applyBorder="1" applyAlignment="1">
      <alignment vertical="center" wrapText="1"/>
    </xf>
    <xf numFmtId="0" fontId="23" fillId="2" borderId="1" xfId="0" applyFont="1" applyFill="1" applyBorder="1" applyAlignment="1">
      <alignment horizontal="center" vertical="center"/>
    </xf>
    <xf numFmtId="0" fontId="33" fillId="0" borderId="7" xfId="0" applyFont="1" applyFill="1" applyBorder="1" applyAlignment="1">
      <alignment horizontal="center" vertical="center" wrapText="1"/>
    </xf>
    <xf numFmtId="0" fontId="35" fillId="0" borderId="7" xfId="1" applyFont="1" applyFill="1" applyBorder="1" applyAlignment="1">
      <alignment horizontal="center" vertical="center" wrapText="1"/>
    </xf>
    <xf numFmtId="0" fontId="33" fillId="0" borderId="7" xfId="0" applyFont="1" applyFill="1" applyBorder="1" applyAlignment="1">
      <alignment horizontal="left" vertical="center" wrapText="1"/>
    </xf>
    <xf numFmtId="0" fontId="12" fillId="0" borderId="12" xfId="0" applyFont="1" applyFill="1" applyBorder="1">
      <alignment vertical="center"/>
    </xf>
    <xf numFmtId="0" fontId="58" fillId="0" borderId="7" xfId="1" applyFont="1" applyFill="1" applyBorder="1" applyAlignment="1">
      <alignment horizontal="center" vertical="center" wrapText="1"/>
    </xf>
    <xf numFmtId="0" fontId="21" fillId="0" borderId="7" xfId="4" applyFont="1" applyFill="1" applyBorder="1" applyAlignment="1">
      <alignment horizontal="center" vertical="center" wrapText="1"/>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Border="1" applyAlignment="1">
      <alignment vertical="center" wrapText="1"/>
    </xf>
    <xf numFmtId="0" fontId="0" fillId="0" borderId="0" xfId="0" applyFill="1" applyBorder="1" applyAlignment="1">
      <alignment vertical="center"/>
    </xf>
    <xf numFmtId="43" fontId="0" fillId="4" borderId="1" xfId="11" applyNumberFormat="1" applyFont="1" applyFill="1" applyBorder="1"/>
    <xf numFmtId="0" fontId="21" fillId="3" borderId="3" xfId="0" applyFont="1" applyFill="1" applyBorder="1" applyAlignment="1"/>
    <xf numFmtId="166" fontId="21" fillId="3" borderId="1" xfId="11" applyNumberFormat="1" applyFont="1" applyFill="1" applyBorder="1"/>
    <xf numFmtId="43" fontId="21" fillId="3" borderId="1" xfId="11" applyNumberFormat="1" applyFont="1" applyFill="1" applyBorder="1"/>
    <xf numFmtId="43" fontId="0" fillId="4" borderId="0" xfId="11" applyNumberFormat="1" applyFont="1" applyFill="1"/>
    <xf numFmtId="0" fontId="65" fillId="4" borderId="1" xfId="0" applyFont="1" applyFill="1" applyBorder="1" applyAlignment="1">
      <alignment vertical="center" wrapText="1"/>
    </xf>
    <xf numFmtId="0" fontId="55" fillId="4" borderId="1" xfId="0" applyFont="1" applyFill="1" applyBorder="1" applyAlignment="1">
      <alignment vertical="center"/>
    </xf>
    <xf numFmtId="166" fontId="55" fillId="4" borderId="1" xfId="11" applyNumberFormat="1" applyFont="1" applyFill="1" applyBorder="1" applyAlignment="1">
      <alignment horizontal="center" vertical="center" wrapText="1"/>
    </xf>
    <xf numFmtId="166" fontId="55" fillId="4" borderId="1" xfId="11" applyNumberFormat="1" applyFont="1" applyFill="1" applyBorder="1" applyAlignment="1">
      <alignment horizontal="center" vertical="center"/>
    </xf>
    <xf numFmtId="0" fontId="55" fillId="4" borderId="1" xfId="0" applyFont="1" applyFill="1" applyBorder="1" applyAlignment="1">
      <alignment horizontal="center" vertical="center"/>
    </xf>
    <xf numFmtId="0" fontId="55" fillId="2" borderId="0" xfId="0" applyFont="1" applyFill="1">
      <alignment vertical="center"/>
    </xf>
    <xf numFmtId="0" fontId="55" fillId="2" borderId="1" xfId="0" applyFont="1" applyFill="1" applyBorder="1" applyAlignment="1">
      <alignment horizontal="center" vertical="center"/>
    </xf>
    <xf numFmtId="0" fontId="55" fillId="2" borderId="1" xfId="0" applyFont="1" applyFill="1" applyBorder="1" applyAlignment="1">
      <alignment horizontal="center" vertical="center" wrapText="1"/>
    </xf>
    <xf numFmtId="0" fontId="56" fillId="0" borderId="0" xfId="0" applyFont="1" applyFill="1" applyBorder="1" applyAlignment="1">
      <alignment horizontal="center" vertical="center"/>
    </xf>
    <xf numFmtId="0" fontId="53" fillId="2" borderId="9" xfId="0" applyFont="1" applyFill="1" applyBorder="1" applyAlignment="1">
      <alignment horizontal="center" vertical="center" wrapText="1"/>
    </xf>
    <xf numFmtId="0" fontId="8" fillId="0" borderId="0" xfId="0" applyFont="1" applyAlignment="1">
      <alignment vertical="center" wrapText="1"/>
    </xf>
    <xf numFmtId="0" fontId="67" fillId="0" borderId="0" xfId="0" applyFont="1" applyFill="1" applyBorder="1" applyAlignment="1">
      <alignment horizontal="center" vertical="center"/>
    </xf>
    <xf numFmtId="0" fontId="67" fillId="0" borderId="0" xfId="0" applyFont="1" applyFill="1" applyBorder="1" applyAlignment="1">
      <alignment horizontal="center" vertical="center" wrapText="1"/>
    </xf>
    <xf numFmtId="9" fontId="67" fillId="0" borderId="0" xfId="0" applyNumberFormat="1" applyFont="1" applyFill="1" applyBorder="1" applyAlignment="1">
      <alignment horizontal="center" vertical="center"/>
    </xf>
    <xf numFmtId="0" fontId="35" fillId="0" borderId="5" xfId="1" applyFont="1" applyFill="1" applyBorder="1" applyAlignment="1">
      <alignment horizontal="center" vertical="center" wrapText="1"/>
    </xf>
    <xf numFmtId="0" fontId="51" fillId="0" borderId="5" xfId="1" applyFont="1" applyFill="1" applyBorder="1" applyAlignment="1">
      <alignment vertical="center" wrapText="1"/>
    </xf>
    <xf numFmtId="0" fontId="33" fillId="0" borderId="0" xfId="0" applyFont="1" applyBorder="1" applyAlignment="1">
      <alignment vertical="center" wrapText="1"/>
    </xf>
    <xf numFmtId="0" fontId="69" fillId="0" borderId="0" xfId="0" applyFont="1" applyFill="1" applyBorder="1" applyAlignment="1">
      <alignment horizontal="center" vertical="center"/>
    </xf>
    <xf numFmtId="0" fontId="69" fillId="0" borderId="0" xfId="0" applyFont="1" applyFill="1" applyBorder="1" applyAlignment="1">
      <alignment horizontal="center" vertical="center" wrapText="1"/>
    </xf>
    <xf numFmtId="9" fontId="69" fillId="0" borderId="0" xfId="0" applyNumberFormat="1" applyFont="1" applyFill="1" applyBorder="1" applyAlignment="1">
      <alignment horizontal="center" vertical="center"/>
    </xf>
    <xf numFmtId="0" fontId="33" fillId="0" borderId="1" xfId="0" applyFont="1" applyBorder="1" applyAlignment="1">
      <alignment horizontal="center" vertical="center"/>
    </xf>
    <xf numFmtId="0" fontId="69" fillId="5" borderId="1" xfId="0" applyFont="1" applyFill="1" applyBorder="1" applyAlignment="1">
      <alignment horizontal="center" vertical="center"/>
    </xf>
    <xf numFmtId="0" fontId="33" fillId="0" borderId="1" xfId="0" applyFont="1" applyBorder="1" applyAlignment="1">
      <alignment vertical="center"/>
    </xf>
    <xf numFmtId="0" fontId="33" fillId="0" borderId="1" xfId="0" applyFont="1" applyBorder="1" applyAlignment="1">
      <alignment vertical="center" wrapText="1"/>
    </xf>
    <xf numFmtId="10" fontId="33" fillId="0" borderId="3" xfId="0" applyNumberFormat="1" applyFont="1" applyBorder="1" applyAlignment="1">
      <alignment horizontal="center" vertical="center"/>
    </xf>
    <xf numFmtId="0" fontId="67" fillId="7" borderId="1" xfId="0" applyFont="1" applyFill="1" applyBorder="1" applyAlignment="1">
      <alignment horizontal="center" vertical="center"/>
    </xf>
    <xf numFmtId="0" fontId="68" fillId="5" borderId="1" xfId="0" applyFont="1" applyFill="1" applyBorder="1" applyAlignment="1">
      <alignment horizontal="center" vertical="center"/>
    </xf>
    <xf numFmtId="0" fontId="68" fillId="5" borderId="1" xfId="0" applyFont="1" applyFill="1" applyBorder="1" applyAlignment="1">
      <alignment horizontal="center" vertical="center" wrapText="1"/>
    </xf>
    <xf numFmtId="0" fontId="70" fillId="0" borderId="1" xfId="0" applyFont="1" applyBorder="1">
      <alignment vertical="center"/>
    </xf>
    <xf numFmtId="0" fontId="53" fillId="3" borderId="11" xfId="0" applyFont="1" applyFill="1" applyBorder="1" applyAlignment="1">
      <alignment horizontal="center" vertical="center" wrapText="1"/>
    </xf>
    <xf numFmtId="0" fontId="53" fillId="3" borderId="11" xfId="0" applyFont="1" applyFill="1" applyBorder="1">
      <alignment vertical="center"/>
    </xf>
    <xf numFmtId="0" fontId="69" fillId="5" borderId="9" xfId="0" applyFont="1" applyFill="1" applyBorder="1" applyAlignment="1">
      <alignment horizontal="center" vertical="center"/>
    </xf>
    <xf numFmtId="0" fontId="69" fillId="5" borderId="9" xfId="0" applyFont="1" applyFill="1" applyBorder="1" applyAlignment="1">
      <alignment horizontal="center" vertical="center" wrapText="1"/>
    </xf>
    <xf numFmtId="0" fontId="69" fillId="5" borderId="14" xfId="0" applyFont="1" applyFill="1" applyBorder="1" applyAlignment="1">
      <alignment horizontal="center" vertical="center" wrapText="1"/>
    </xf>
    <xf numFmtId="9" fontId="69" fillId="6" borderId="3" xfId="0" applyNumberFormat="1" applyFont="1" applyFill="1" applyBorder="1" applyAlignment="1">
      <alignment horizontal="center" vertical="center" wrapText="1"/>
    </xf>
    <xf numFmtId="0" fontId="70" fillId="0" borderId="1" xfId="0" applyFont="1" applyBorder="1" applyAlignment="1">
      <alignment horizontal="center" vertical="center"/>
    </xf>
    <xf numFmtId="10" fontId="70" fillId="0" borderId="1" xfId="0" applyNumberFormat="1" applyFont="1" applyBorder="1" applyAlignment="1">
      <alignment horizontal="center" vertical="center"/>
    </xf>
    <xf numFmtId="0" fontId="71" fillId="7" borderId="1" xfId="0" applyFont="1" applyFill="1" applyBorder="1" applyAlignment="1">
      <alignment horizontal="center" vertical="center"/>
    </xf>
    <xf numFmtId="9" fontId="71" fillId="7" borderId="1" xfId="0" applyNumberFormat="1" applyFont="1" applyFill="1" applyBorder="1" applyAlignment="1">
      <alignment horizontal="center" vertical="center"/>
    </xf>
    <xf numFmtId="1" fontId="69" fillId="6"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56" fillId="3" borderId="1" xfId="0" applyFont="1" applyFill="1" applyBorder="1" applyAlignment="1">
      <alignment horizontal="center" vertical="center" wrapText="1"/>
    </xf>
    <xf numFmtId="0" fontId="53" fillId="3" borderId="11" xfId="0" applyFont="1" applyFill="1" applyBorder="1" applyAlignment="1">
      <alignment vertical="center" wrapText="1"/>
    </xf>
    <xf numFmtId="0" fontId="7" fillId="3" borderId="1" xfId="25" applyFill="1" applyBorder="1">
      <alignment vertical="center"/>
    </xf>
    <xf numFmtId="0" fontId="8" fillId="3" borderId="1" xfId="0" applyFont="1" applyFill="1" applyBorder="1" applyAlignment="1">
      <alignment horizontal="center" vertical="center" wrapText="1"/>
    </xf>
    <xf numFmtId="0" fontId="31" fillId="3" borderId="1" xfId="1" applyFill="1" applyBorder="1" applyAlignment="1">
      <alignment vertical="center" wrapText="1"/>
    </xf>
    <xf numFmtId="0" fontId="31" fillId="3" borderId="1" xfId="1" applyFill="1" applyBorder="1" applyAlignment="1">
      <alignment horizontal="left" vertical="center" wrapText="1"/>
    </xf>
    <xf numFmtId="0" fontId="26" fillId="3" borderId="1" xfId="0" applyFont="1" applyFill="1" applyBorder="1" applyAlignment="1">
      <alignment vertical="center" wrapText="1"/>
    </xf>
    <xf numFmtId="0" fontId="26" fillId="3" borderId="1" xfId="0" applyFont="1" applyFill="1" applyBorder="1" applyAlignment="1">
      <alignment horizontal="center" vertical="center" wrapText="1"/>
    </xf>
    <xf numFmtId="0" fontId="56" fillId="3" borderId="1" xfId="61" applyFont="1" applyFill="1" applyBorder="1" applyAlignment="1">
      <alignment horizontal="center" vertical="center" wrapText="1"/>
    </xf>
    <xf numFmtId="0" fontId="4" fillId="3" borderId="1" xfId="0" applyFont="1" applyFill="1" applyBorder="1" applyAlignment="1">
      <alignment horizontal="center" vertical="center"/>
    </xf>
    <xf numFmtId="0" fontId="36" fillId="3" borderId="1" xfId="0" applyFont="1" applyFill="1" applyBorder="1" applyAlignment="1">
      <alignment vertical="center" wrapText="1"/>
    </xf>
    <xf numFmtId="0" fontId="4" fillId="3" borderId="1" xfId="0" applyFont="1" applyFill="1" applyBorder="1" applyAlignment="1">
      <alignment vertical="center"/>
    </xf>
    <xf numFmtId="3" fontId="76" fillId="3" borderId="0" xfId="0" applyNumberFormat="1" applyFont="1" applyFill="1" applyAlignment="1">
      <alignment vertical="center"/>
    </xf>
    <xf numFmtId="166" fontId="4" fillId="3" borderId="1" xfId="11" applyNumberFormat="1" applyFont="1" applyFill="1" applyBorder="1" applyAlignment="1">
      <alignment vertical="center"/>
    </xf>
    <xf numFmtId="166" fontId="4" fillId="3" borderId="1" xfId="11" applyNumberFormat="1" applyFont="1" applyFill="1" applyBorder="1" applyAlignment="1">
      <alignment horizontal="left" vertical="center"/>
    </xf>
    <xf numFmtId="0" fontId="4" fillId="3" borderId="1" xfId="0" applyFont="1" applyFill="1" applyBorder="1" applyAlignment="1">
      <alignment vertical="center" wrapText="1"/>
    </xf>
    <xf numFmtId="41" fontId="0" fillId="3" borderId="1" xfId="3" applyFont="1" applyFill="1" applyBorder="1" applyAlignment="1">
      <alignment horizontal="center" vertical="center"/>
    </xf>
    <xf numFmtId="43" fontId="4" fillId="3" borderId="1" xfId="11" applyNumberFormat="1" applyFont="1" applyFill="1" applyBorder="1" applyAlignment="1">
      <alignment vertical="center"/>
    </xf>
    <xf numFmtId="43" fontId="0" fillId="3" borderId="1" xfId="11" applyNumberFormat="1" applyFont="1" applyFill="1" applyBorder="1" applyAlignment="1">
      <alignment vertical="center"/>
    </xf>
    <xf numFmtId="0" fontId="53" fillId="8" borderId="11" xfId="0" applyFont="1" applyFill="1" applyBorder="1" applyAlignment="1">
      <alignment horizontal="center" vertical="center"/>
    </xf>
    <xf numFmtId="0" fontId="56" fillId="8" borderId="1" xfId="0" applyFont="1" applyFill="1" applyBorder="1" applyAlignment="1">
      <alignment horizontal="center" vertical="center"/>
    </xf>
    <xf numFmtId="0" fontId="0" fillId="8" borderId="0" xfId="0" applyFill="1" applyBorder="1">
      <alignment vertical="center"/>
    </xf>
    <xf numFmtId="0" fontId="56" fillId="8" borderId="3" xfId="0" applyFont="1" applyFill="1" applyBorder="1" applyAlignment="1">
      <alignment horizontal="center" vertical="center"/>
    </xf>
    <xf numFmtId="0" fontId="56" fillId="8" borderId="11" xfId="0" applyFont="1" applyFill="1" applyBorder="1" applyAlignment="1">
      <alignment horizontal="center" vertical="center"/>
    </xf>
    <xf numFmtId="0" fontId="32" fillId="0" borderId="0" xfId="0" applyFont="1" applyFill="1" applyBorder="1" applyAlignment="1">
      <alignment vertical="top" wrapText="1"/>
    </xf>
    <xf numFmtId="0" fontId="33" fillId="3" borderId="1" xfId="0" applyFont="1" applyFill="1" applyBorder="1" applyAlignment="1">
      <alignment vertical="center" wrapText="1"/>
    </xf>
    <xf numFmtId="0" fontId="56" fillId="0" borderId="1" xfId="0" applyFont="1" applyFill="1" applyBorder="1" applyAlignment="1">
      <alignment horizontal="center" vertical="center" wrapText="1"/>
    </xf>
    <xf numFmtId="0" fontId="56" fillId="0" borderId="1" xfId="0" applyFont="1" applyFill="1" applyBorder="1" applyAlignment="1">
      <alignment vertical="center" wrapText="1"/>
    </xf>
    <xf numFmtId="0" fontId="31" fillId="0" borderId="1" xfId="1" applyFill="1" applyBorder="1" applyAlignment="1">
      <alignment horizontal="left" vertical="center" wrapText="1"/>
    </xf>
    <xf numFmtId="0" fontId="29" fillId="3" borderId="1" xfId="0" applyFont="1" applyFill="1" applyBorder="1" applyAlignment="1">
      <alignment horizontal="justify" vertical="center" wrapText="1"/>
    </xf>
    <xf numFmtId="0" fontId="0" fillId="0" borderId="0" xfId="0" applyFill="1">
      <alignment vertical="center"/>
    </xf>
    <xf numFmtId="0" fontId="35" fillId="0" borderId="7" xfId="1" applyFont="1" applyFill="1" applyBorder="1" applyAlignment="1">
      <alignment vertical="center" wrapText="1"/>
    </xf>
    <xf numFmtId="0" fontId="0" fillId="3" borderId="1" xfId="0" applyFill="1" applyBorder="1" applyAlignment="1">
      <alignment horizontal="center" vertical="center"/>
    </xf>
    <xf numFmtId="0" fontId="0" fillId="3" borderId="0" xfId="0" applyFill="1">
      <alignment vertical="center"/>
    </xf>
    <xf numFmtId="0" fontId="33" fillId="3" borderId="1" xfId="0" applyFont="1" applyFill="1" applyBorder="1" applyAlignment="1">
      <alignment vertical="center" wrapText="1"/>
    </xf>
    <xf numFmtId="0" fontId="31" fillId="3" borderId="1" xfId="1" applyFill="1" applyBorder="1" applyAlignment="1">
      <alignment vertical="center" wrapText="1"/>
    </xf>
    <xf numFmtId="0" fontId="21" fillId="3" borderId="1" xfId="0" applyFont="1" applyFill="1" applyBorder="1" applyAlignment="1">
      <alignment horizontal="center" vertical="center"/>
    </xf>
    <xf numFmtId="3" fontId="21" fillId="3" borderId="1"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0" fontId="56" fillId="3" borderId="1" xfId="0" applyFont="1" applyFill="1" applyBorder="1" applyAlignment="1">
      <alignment vertical="center" wrapText="1"/>
    </xf>
    <xf numFmtId="0" fontId="53" fillId="3" borderId="1" xfId="0" applyFont="1" applyFill="1" applyBorder="1" applyAlignment="1">
      <alignment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56" fillId="3" borderId="1" xfId="0" applyFont="1" applyFill="1" applyBorder="1" applyAlignment="1">
      <alignment horizontal="center" vertical="center"/>
    </xf>
    <xf numFmtId="0" fontId="53" fillId="3" borderId="1" xfId="0" applyFont="1" applyFill="1" applyBorder="1" applyAlignment="1">
      <alignment horizontal="left" vertical="center" wrapText="1"/>
    </xf>
    <xf numFmtId="0" fontId="53" fillId="3" borderId="1" xfId="148" applyFont="1" applyFill="1" applyBorder="1" applyAlignment="1">
      <alignment horizontal="center" vertical="center"/>
    </xf>
    <xf numFmtId="3" fontId="53" fillId="3" borderId="1" xfId="148" applyNumberFormat="1" applyFont="1" applyFill="1" applyBorder="1" applyAlignment="1">
      <alignment horizontal="center" vertical="center"/>
    </xf>
    <xf numFmtId="0" fontId="53" fillId="3" borderId="1" xfId="148" applyFont="1" applyFill="1" applyBorder="1" applyAlignment="1">
      <alignment horizontal="center" vertical="center" wrapText="1"/>
    </xf>
    <xf numFmtId="0" fontId="62" fillId="3" borderId="1" xfId="0" applyFont="1" applyFill="1" applyBorder="1" applyAlignment="1">
      <alignment horizontal="justify" vertical="center" wrapText="1"/>
    </xf>
    <xf numFmtId="0" fontId="56" fillId="3" borderId="1"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74" fillId="3" borderId="1" xfId="0" applyFont="1" applyFill="1" applyBorder="1" applyAlignment="1">
      <alignment horizontal="center" vertical="center" wrapText="1"/>
    </xf>
    <xf numFmtId="0" fontId="56" fillId="3" borderId="9" xfId="0" applyFont="1" applyFill="1" applyBorder="1" applyAlignment="1">
      <alignment vertical="center" wrapText="1"/>
    </xf>
    <xf numFmtId="0" fontId="31" fillId="3" borderId="1" xfId="1" applyFill="1" applyBorder="1" applyAlignment="1">
      <alignment horizontal="left" vertical="center" wrapText="1"/>
    </xf>
    <xf numFmtId="0" fontId="26" fillId="3" borderId="1" xfId="0" applyFont="1" applyFill="1" applyBorder="1" applyAlignment="1">
      <alignment vertical="center" wrapText="1"/>
    </xf>
    <xf numFmtId="0" fontId="74" fillId="3" borderId="3" xfId="0" applyFont="1" applyFill="1" applyBorder="1" applyAlignment="1">
      <alignment horizontal="center" vertical="center" wrapText="1"/>
    </xf>
    <xf numFmtId="9" fontId="74" fillId="3" borderId="3" xfId="0" applyNumberFormat="1" applyFont="1" applyFill="1" applyBorder="1" applyAlignment="1">
      <alignment horizontal="center" vertical="center" wrapText="1"/>
    </xf>
    <xf numFmtId="0" fontId="31" fillId="3" borderId="1" xfId="1" applyFill="1" applyBorder="1" applyAlignment="1">
      <alignment horizontal="center" vertical="center" wrapText="1"/>
    </xf>
    <xf numFmtId="9" fontId="53" fillId="3" borderId="1" xfId="148" applyNumberFormat="1" applyFont="1" applyFill="1" applyBorder="1" applyAlignment="1">
      <alignment horizontal="center" vertical="center"/>
    </xf>
    <xf numFmtId="3" fontId="0" fillId="3" borderId="1" xfId="0" applyNumberFormat="1" applyFill="1" applyBorder="1" applyAlignment="1">
      <alignment horizontal="center" vertical="center"/>
    </xf>
    <xf numFmtId="0" fontId="1"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6" fillId="3" borderId="1" xfId="0" applyFont="1" applyFill="1" applyBorder="1" applyAlignment="1">
      <alignment vertical="center" wrapText="1"/>
    </xf>
    <xf numFmtId="3" fontId="21" fillId="3" borderId="1" xfId="0" applyNumberFormat="1" applyFont="1" applyFill="1" applyBorder="1" applyAlignment="1">
      <alignment horizontal="right" vertical="center"/>
    </xf>
    <xf numFmtId="0" fontId="0" fillId="8" borderId="0" xfId="0" applyFill="1">
      <alignment vertical="center"/>
    </xf>
    <xf numFmtId="0" fontId="1" fillId="3" borderId="1" xfId="171" applyFont="1" applyFill="1" applyBorder="1" applyAlignment="1">
      <alignment horizontal="center" vertical="center"/>
    </xf>
    <xf numFmtId="0" fontId="37" fillId="3" borderId="1" xfId="171" applyFont="1" applyFill="1" applyBorder="1" applyAlignment="1">
      <alignment horizontal="left" vertical="center" wrapText="1"/>
    </xf>
    <xf numFmtId="3" fontId="1" fillId="3" borderId="1" xfId="171" applyNumberFormat="1" applyFont="1" applyFill="1" applyBorder="1" applyAlignment="1">
      <alignment horizontal="center" vertical="center"/>
    </xf>
    <xf numFmtId="41" fontId="1" fillId="3" borderId="1" xfId="3" applyFont="1" applyFill="1" applyBorder="1" applyAlignment="1">
      <alignment horizontal="center" vertical="center"/>
    </xf>
    <xf numFmtId="3" fontId="1" fillId="3" borderId="1" xfId="171" applyNumberFormat="1" applyFont="1" applyFill="1" applyBorder="1" applyAlignment="1">
      <alignment horizontal="center" vertical="center" wrapText="1"/>
    </xf>
    <xf numFmtId="0" fontId="21" fillId="3" borderId="1" xfId="171" applyFont="1" applyFill="1" applyBorder="1" applyAlignment="1">
      <alignment horizontal="center" vertical="center"/>
    </xf>
    <xf numFmtId="0" fontId="36" fillId="3" borderId="1" xfId="171" applyFont="1" applyFill="1" applyBorder="1" applyAlignment="1">
      <alignment horizontal="left" vertical="center" wrapText="1"/>
    </xf>
    <xf numFmtId="3" fontId="21" fillId="3" borderId="1" xfId="171" applyNumberFormat="1" applyFont="1" applyFill="1" applyBorder="1" applyAlignment="1">
      <alignment horizontal="center" vertical="center" wrapText="1"/>
    </xf>
    <xf numFmtId="3" fontId="21" fillId="3" borderId="1" xfId="171" applyNumberFormat="1" applyFont="1" applyFill="1" applyBorder="1" applyAlignment="1">
      <alignment horizontal="center" vertical="center"/>
    </xf>
    <xf numFmtId="41" fontId="1" fillId="3" borderId="11" xfId="3" applyFont="1" applyFill="1" applyBorder="1" applyAlignment="1">
      <alignment horizontal="center" vertical="center"/>
    </xf>
    <xf numFmtId="41" fontId="1" fillId="3" borderId="7" xfId="3" applyFont="1" applyFill="1" applyBorder="1" applyAlignment="1">
      <alignment horizontal="center" vertical="center"/>
    </xf>
    <xf numFmtId="0" fontId="36" fillId="3" borderId="1" xfId="171" applyFont="1" applyFill="1" applyBorder="1" applyAlignment="1">
      <alignment vertical="center"/>
    </xf>
    <xf numFmtId="0" fontId="1" fillId="3" borderId="1" xfId="171" applyFill="1" applyBorder="1" applyAlignment="1">
      <alignment horizontal="center" vertical="center"/>
    </xf>
    <xf numFmtId="0" fontId="37" fillId="3" borderId="1" xfId="171" applyFont="1" applyFill="1" applyBorder="1" applyAlignment="1">
      <alignment vertical="center"/>
    </xf>
    <xf numFmtId="41" fontId="1" fillId="3" borderId="1" xfId="3" applyFont="1" applyFill="1" applyBorder="1" applyAlignment="1">
      <alignment vertical="center"/>
    </xf>
    <xf numFmtId="0" fontId="36" fillId="3" borderId="1" xfId="171" applyFont="1" applyFill="1" applyBorder="1" applyAlignment="1">
      <alignment vertical="center" wrapText="1"/>
    </xf>
    <xf numFmtId="41" fontId="1" fillId="3" borderId="1" xfId="3" applyFont="1" applyFill="1" applyBorder="1" applyAlignment="1">
      <alignment vertical="center" wrapText="1"/>
    </xf>
    <xf numFmtId="3" fontId="1" fillId="3" borderId="7" xfId="171" applyNumberFormat="1" applyFont="1" applyFill="1" applyBorder="1" applyAlignment="1">
      <alignment horizontal="center" vertical="center"/>
    </xf>
    <xf numFmtId="0" fontId="1" fillId="3" borderId="1" xfId="171" applyFont="1" applyFill="1" applyBorder="1" applyAlignment="1">
      <alignment horizontal="left" vertical="center"/>
    </xf>
    <xf numFmtId="3" fontId="1" fillId="3" borderId="1" xfId="0" applyNumberFormat="1" applyFont="1" applyFill="1" applyBorder="1" applyAlignment="1">
      <alignment horizontal="center" vertical="center"/>
    </xf>
    <xf numFmtId="41" fontId="1" fillId="3" borderId="11" xfId="3" applyFont="1" applyFill="1" applyBorder="1" applyAlignment="1">
      <alignment vertical="center"/>
    </xf>
    <xf numFmtId="0" fontId="1" fillId="3" borderId="1" xfId="171" applyFont="1" applyFill="1" applyBorder="1" applyAlignment="1">
      <alignment horizontal="left" vertical="center" wrapText="1"/>
    </xf>
    <xf numFmtId="3" fontId="1" fillId="3" borderId="1" xfId="171" applyNumberFormat="1" applyFont="1" applyFill="1" applyBorder="1" applyAlignment="1">
      <alignment horizontal="right" vertical="center"/>
    </xf>
    <xf numFmtId="3" fontId="21" fillId="3" borderId="1" xfId="171" applyNumberFormat="1" applyFont="1" applyFill="1" applyBorder="1" applyAlignment="1">
      <alignment horizontal="right" vertical="center"/>
    </xf>
    <xf numFmtId="0" fontId="25" fillId="8" borderId="1" xfId="0" applyFont="1" applyFill="1" applyBorder="1" applyAlignment="1">
      <alignment horizontal="center" vertical="center" wrapText="1"/>
    </xf>
    <xf numFmtId="0" fontId="59" fillId="8" borderId="1" xfId="0" applyFont="1" applyFill="1" applyBorder="1" applyAlignment="1">
      <alignment horizontal="left" vertical="center" wrapText="1"/>
    </xf>
    <xf numFmtId="0" fontId="31" fillId="8" borderId="1" xfId="1" applyFill="1" applyBorder="1" applyAlignment="1">
      <alignment horizontal="left" vertical="center" wrapText="1"/>
    </xf>
    <xf numFmtId="0" fontId="0" fillId="8" borderId="1" xfId="0" applyFill="1" applyBorder="1">
      <alignment vertical="center"/>
    </xf>
    <xf numFmtId="0" fontId="25" fillId="8" borderId="1" xfId="0" applyFont="1" applyFill="1" applyBorder="1" applyAlignment="1">
      <alignment horizontal="left" vertical="center" wrapText="1"/>
    </xf>
    <xf numFmtId="9" fontId="80" fillId="8" borderId="1" xfId="0" applyNumberFormat="1" applyFont="1" applyFill="1" applyBorder="1" applyAlignment="1">
      <alignment horizontal="center" vertical="center" wrapText="1"/>
    </xf>
    <xf numFmtId="0" fontId="79" fillId="8" borderId="1" xfId="1" applyFont="1" applyFill="1" applyBorder="1" applyAlignment="1">
      <alignment horizontal="left" vertical="center" wrapText="1"/>
    </xf>
    <xf numFmtId="0" fontId="0" fillId="8" borderId="1" xfId="0" applyFill="1" applyBorder="1" applyAlignment="1">
      <alignment horizontal="left" vertical="center"/>
    </xf>
    <xf numFmtId="0" fontId="0" fillId="8" borderId="0" xfId="0" applyFill="1" applyAlignment="1">
      <alignment horizontal="left" vertical="center"/>
    </xf>
    <xf numFmtId="0" fontId="53" fillId="3" borderId="1" xfId="0" applyFont="1" applyFill="1" applyBorder="1" applyAlignment="1">
      <alignment horizontal="center" vertical="center"/>
    </xf>
    <xf numFmtId="0" fontId="53" fillId="3" borderId="1" xfId="96" applyFont="1" applyFill="1" applyBorder="1" applyAlignment="1">
      <alignment horizontal="center" vertical="center" wrapText="1"/>
    </xf>
    <xf numFmtId="0" fontId="53" fillId="3" borderId="1" xfId="96" applyFont="1" applyFill="1" applyBorder="1" applyAlignment="1">
      <alignment horizontal="justify" vertical="center"/>
    </xf>
    <xf numFmtId="0" fontId="53" fillId="3" borderId="1" xfId="96" applyFont="1" applyFill="1" applyBorder="1" applyAlignment="1">
      <alignment vertical="center" wrapText="1"/>
    </xf>
    <xf numFmtId="0" fontId="53" fillId="3" borderId="1" xfId="0" applyFont="1" applyFill="1" applyBorder="1" applyAlignment="1">
      <alignment horizontal="justify" vertical="center"/>
    </xf>
    <xf numFmtId="0" fontId="33" fillId="3" borderId="1" xfId="96" applyFont="1" applyFill="1" applyBorder="1" applyAlignment="1">
      <alignment horizontal="center" vertical="center" wrapText="1"/>
    </xf>
    <xf numFmtId="0" fontId="53" fillId="3" borderId="1" xfId="0" applyFont="1" applyFill="1" applyBorder="1" applyAlignment="1">
      <alignment horizontal="center" vertical="top" wrapText="1"/>
    </xf>
    <xf numFmtId="0" fontId="56" fillId="3" borderId="1" xfId="58" applyFont="1" applyFill="1" applyBorder="1" applyAlignment="1">
      <alignment vertical="center" wrapText="1"/>
    </xf>
    <xf numFmtId="0" fontId="56" fillId="3" borderId="1" xfId="61" applyFont="1" applyFill="1" applyBorder="1" applyAlignment="1">
      <alignment vertical="center" wrapText="1"/>
    </xf>
    <xf numFmtId="0" fontId="74" fillId="3" borderId="1" xfId="61" applyFont="1" applyFill="1" applyBorder="1" applyAlignment="1">
      <alignment horizontal="center" vertical="center" wrapText="1"/>
    </xf>
    <xf numFmtId="0" fontId="43" fillId="3" borderId="3" xfId="0" applyFont="1" applyFill="1" applyBorder="1">
      <alignment vertical="center"/>
    </xf>
    <xf numFmtId="0" fontId="0" fillId="3" borderId="4" xfId="0" applyFill="1" applyBorder="1">
      <alignment vertical="center"/>
    </xf>
    <xf numFmtId="0" fontId="35" fillId="3" borderId="5" xfId="1" applyFont="1" applyFill="1" applyBorder="1" applyAlignment="1">
      <alignment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0" fontId="56" fillId="3" borderId="1" xfId="44" applyFont="1" applyFill="1" applyBorder="1" applyAlignment="1">
      <alignment horizontal="center" vertical="center" wrapText="1"/>
    </xf>
    <xf numFmtId="0" fontId="53" fillId="3" borderId="1" xfId="44" applyFont="1" applyFill="1" applyBorder="1" applyAlignment="1">
      <alignment vertical="center" wrapText="1"/>
    </xf>
    <xf numFmtId="49" fontId="56" fillId="3" borderId="1" xfId="147" applyNumberFormat="1" applyFont="1" applyFill="1" applyBorder="1" applyAlignment="1">
      <alignment horizontal="center" vertical="center" wrapText="1"/>
    </xf>
    <xf numFmtId="0" fontId="56" fillId="3" borderId="1" xfId="44" applyFont="1" applyFill="1" applyBorder="1" applyAlignment="1">
      <alignment vertical="center" wrapText="1"/>
    </xf>
    <xf numFmtId="0" fontId="53" fillId="3" borderId="3" xfId="0" applyFont="1" applyFill="1" applyBorder="1" applyAlignment="1">
      <alignment vertical="center" wrapText="1"/>
    </xf>
    <xf numFmtId="0" fontId="53" fillId="3" borderId="4" xfId="0" applyFont="1" applyFill="1" applyBorder="1" applyAlignment="1">
      <alignment vertical="center" wrapText="1"/>
    </xf>
    <xf numFmtId="0" fontId="53" fillId="3" borderId="5" xfId="0" applyFont="1" applyFill="1" applyBorder="1" applyAlignment="1">
      <alignment vertical="center" wrapText="1"/>
    </xf>
    <xf numFmtId="0" fontId="56" fillId="3" borderId="3" xfId="7"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6" fillId="0" borderId="3" xfId="2" applyFont="1" applyFill="1" applyBorder="1" applyAlignment="1">
      <alignment horizontal="left" vertical="center"/>
    </xf>
    <xf numFmtId="0" fontId="56" fillId="0" borderId="4" xfId="2" applyFont="1" applyFill="1" applyBorder="1" applyAlignment="1">
      <alignment horizontal="left" vertical="center"/>
    </xf>
    <xf numFmtId="0" fontId="56" fillId="0" borderId="5" xfId="2" applyFont="1" applyFill="1" applyBorder="1" applyAlignment="1">
      <alignment horizontal="left" vertical="center"/>
    </xf>
    <xf numFmtId="0" fontId="56" fillId="3" borderId="1"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56" fillId="3" borderId="3" xfId="44" applyFont="1" applyFill="1" applyBorder="1" applyAlignment="1">
      <alignment horizontal="left" vertical="center" wrapText="1"/>
    </xf>
    <xf numFmtId="0" fontId="56" fillId="3" borderId="4" xfId="44" applyFont="1" applyFill="1" applyBorder="1" applyAlignment="1">
      <alignment horizontal="left" vertical="center" wrapText="1"/>
    </xf>
    <xf numFmtId="0" fontId="56" fillId="3" borderId="5" xfId="44" applyFont="1" applyFill="1" applyBorder="1" applyAlignment="1">
      <alignment horizontal="left" vertical="center" wrapText="1"/>
    </xf>
    <xf numFmtId="0" fontId="57" fillId="2" borderId="3" xfId="0" applyFont="1" applyFill="1" applyBorder="1" applyAlignment="1">
      <alignment horizontal="center" vertical="center" wrapText="1"/>
    </xf>
    <xf numFmtId="0" fontId="57" fillId="2" borderId="5" xfId="0" applyFont="1" applyFill="1" applyBorder="1" applyAlignment="1">
      <alignment horizontal="center" vertical="center" wrapText="1"/>
    </xf>
    <xf numFmtId="0" fontId="56" fillId="2" borderId="3" xfId="0" applyFont="1" applyFill="1" applyBorder="1" applyAlignment="1">
      <alignment horizontal="center" vertical="center"/>
    </xf>
    <xf numFmtId="0" fontId="56" fillId="2" borderId="5" xfId="0" applyFont="1" applyFill="1" applyBorder="1" applyAlignment="1">
      <alignment horizontal="center" vertical="center"/>
    </xf>
    <xf numFmtId="0" fontId="23" fillId="2"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3" fillId="2" borderId="3" xfId="0" applyFont="1" applyFill="1" applyBorder="1" applyAlignment="1">
      <alignment vertical="center" wrapText="1"/>
    </xf>
    <xf numFmtId="0" fontId="40" fillId="2" borderId="3"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3" borderId="7" xfId="0" applyFill="1" applyBorder="1" applyAlignment="1">
      <alignment horizontal="center" vertical="center" wrapText="1"/>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79" fillId="3" borderId="11" xfId="1" applyFont="1" applyFill="1" applyBorder="1" applyAlignment="1">
      <alignment horizontal="center" vertical="center" wrapText="1"/>
    </xf>
    <xf numFmtId="0" fontId="32" fillId="3" borderId="7" xfId="0" applyFont="1" applyFill="1" applyBorder="1" applyAlignment="1">
      <alignment horizontal="center" vertical="center" wrapText="1"/>
    </xf>
    <xf numFmtId="0" fontId="44"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0" borderId="1" xfId="0" applyFill="1" applyBorder="1" applyAlignment="1">
      <alignment horizontal="center" vertical="center"/>
    </xf>
    <xf numFmtId="0" fontId="55" fillId="2" borderId="14" xfId="0" applyFont="1" applyFill="1" applyBorder="1" applyAlignment="1">
      <alignment horizontal="left" vertical="center"/>
    </xf>
    <xf numFmtId="0" fontId="55" fillId="2" borderId="2" xfId="0" applyFont="1" applyFill="1" applyBorder="1" applyAlignment="1">
      <alignment horizontal="left" vertical="center"/>
    </xf>
    <xf numFmtId="0" fontId="26" fillId="3" borderId="13"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11"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56" fillId="3" borderId="11" xfId="0" applyFont="1" applyFill="1" applyBorder="1" applyAlignment="1">
      <alignment vertical="center" wrapText="1"/>
    </xf>
    <xf numFmtId="0" fontId="56" fillId="3" borderId="7" xfId="0" applyFont="1" applyFill="1" applyBorder="1" applyAlignment="1">
      <alignment vertical="center" wrapText="1"/>
    </xf>
    <xf numFmtId="0" fontId="56" fillId="3" borderId="9" xfId="0" applyFont="1" applyFill="1" applyBorder="1" applyAlignment="1">
      <alignment vertical="center" wrapText="1"/>
    </xf>
    <xf numFmtId="0" fontId="53" fillId="3" borderId="1" xfId="0" applyFont="1" applyFill="1" applyBorder="1" applyAlignment="1">
      <alignment horizontal="center" vertical="center"/>
    </xf>
    <xf numFmtId="0" fontId="42" fillId="2" borderId="14" xfId="2" applyFont="1" applyFill="1" applyBorder="1" applyAlignment="1">
      <alignment horizontal="left" vertical="center"/>
    </xf>
    <xf numFmtId="0" fontId="42" fillId="2" borderId="2" xfId="2" applyFont="1" applyFill="1" applyBorder="1" applyAlignment="1">
      <alignment horizontal="left" vertical="center"/>
    </xf>
    <xf numFmtId="3" fontId="38" fillId="2" borderId="2" xfId="2" applyNumberFormat="1" applyFont="1" applyFill="1" applyBorder="1" applyAlignment="1">
      <alignment horizontal="center" vertical="center"/>
    </xf>
    <xf numFmtId="0" fontId="56" fillId="3" borderId="1" xfId="0" applyFont="1" applyFill="1" applyBorder="1" applyAlignment="1">
      <alignment horizontal="center" vertical="center" wrapText="1"/>
    </xf>
    <xf numFmtId="0" fontId="66" fillId="4" borderId="3" xfId="0" applyFont="1" applyFill="1" applyBorder="1" applyAlignment="1">
      <alignment horizontal="center" vertical="center" wrapText="1"/>
    </xf>
    <xf numFmtId="0" fontId="66" fillId="4" borderId="4" xfId="0" applyFont="1" applyFill="1" applyBorder="1" applyAlignment="1">
      <alignment horizontal="center" vertical="center" wrapText="1"/>
    </xf>
    <xf numFmtId="0" fontId="66" fillId="4" borderId="5"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0" borderId="4" xfId="0" applyFont="1" applyBorder="1" applyAlignment="1">
      <alignment horizontal="center" vertical="center" wrapText="1"/>
    </xf>
    <xf numFmtId="0" fontId="0" fillId="0" borderId="5" xfId="0" applyBorder="1" applyAlignment="1">
      <alignment horizontal="center" vertical="center" wrapText="1"/>
    </xf>
    <xf numFmtId="0" fontId="26" fillId="3" borderId="13" xfId="0" applyFont="1" applyFill="1" applyBorder="1" applyAlignment="1">
      <alignment horizontal="center" vertical="center" wrapText="1"/>
    </xf>
    <xf numFmtId="0" fontId="0" fillId="3" borderId="10" xfId="0" applyFill="1" applyBorder="1" applyAlignment="1">
      <alignment horizontal="center" vertical="center" wrapText="1"/>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19" fillId="3" borderId="3" xfId="0" applyFont="1"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31" fillId="3" borderId="1" xfId="1" applyFill="1" applyBorder="1" applyAlignment="1">
      <alignment horizontal="center" vertical="center"/>
    </xf>
    <xf numFmtId="0" fontId="35" fillId="3" borderId="1" xfId="1" applyFont="1" applyFill="1" applyBorder="1" applyAlignment="1">
      <alignment horizontal="center" vertical="center"/>
    </xf>
    <xf numFmtId="0" fontId="56" fillId="0" borderId="14" xfId="2" applyFont="1" applyFill="1" applyBorder="1" applyAlignment="1">
      <alignment horizontal="left" vertical="center"/>
    </xf>
    <xf numFmtId="0" fontId="56" fillId="0" borderId="2" xfId="2" applyFont="1" applyFill="1" applyBorder="1" applyAlignment="1">
      <alignment horizontal="left" vertical="center"/>
    </xf>
    <xf numFmtId="0" fontId="56" fillId="0" borderId="8" xfId="2" applyFont="1" applyFill="1" applyBorder="1" applyAlignment="1">
      <alignment horizontal="left"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6" fillId="3" borderId="1" xfId="44"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56" fillId="3" borderId="3" xfId="44" applyFont="1" applyFill="1" applyBorder="1" applyAlignment="1">
      <alignment vertical="center" wrapText="1"/>
    </xf>
    <xf numFmtId="0" fontId="56" fillId="3" borderId="4" xfId="44" applyFont="1" applyFill="1" applyBorder="1" applyAlignment="1">
      <alignment vertical="center" wrapText="1"/>
    </xf>
    <xf numFmtId="0" fontId="56" fillId="3" borderId="5" xfId="44" applyFont="1" applyFill="1" applyBorder="1" applyAlignment="1">
      <alignment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54" fillId="4" borderId="0" xfId="0" applyFont="1" applyFill="1" applyBorder="1" applyAlignment="1">
      <alignment horizontal="left" wrapText="1"/>
    </xf>
    <xf numFmtId="0" fontId="57" fillId="3" borderId="3" xfId="0" applyFont="1" applyFill="1" applyBorder="1" applyAlignment="1">
      <alignment horizontal="left" vertical="center" wrapText="1"/>
    </xf>
    <xf numFmtId="0" fontId="57" fillId="3" borderId="4" xfId="0" applyFont="1" applyFill="1" applyBorder="1" applyAlignment="1">
      <alignment horizontal="left" vertical="center" wrapText="1"/>
    </xf>
    <xf numFmtId="0" fontId="57" fillId="3" borderId="5" xfId="0" applyFont="1" applyFill="1" applyBorder="1" applyAlignment="1">
      <alignment horizontal="left" vertical="center" wrapText="1"/>
    </xf>
    <xf numFmtId="0" fontId="21" fillId="3" borderId="11" xfId="4" applyFont="1" applyFill="1" applyBorder="1" applyAlignment="1">
      <alignment horizontal="center" vertical="center"/>
    </xf>
    <xf numFmtId="0" fontId="21" fillId="3" borderId="9" xfId="4" applyFont="1" applyFill="1" applyBorder="1" applyAlignment="1">
      <alignment horizontal="center" vertical="center"/>
    </xf>
    <xf numFmtId="0" fontId="32" fillId="0" borderId="10" xfId="0" applyFont="1" applyFill="1" applyBorder="1" applyAlignment="1">
      <alignment horizontal="left" vertical="top" wrapText="1"/>
    </xf>
    <xf numFmtId="0" fontId="26" fillId="3" borderId="11" xfId="0" applyFont="1" applyFill="1" applyBorder="1" applyAlignment="1">
      <alignment horizontal="center" vertical="top" wrapText="1"/>
    </xf>
    <xf numFmtId="0" fontId="53" fillId="3" borderId="9" xfId="0" applyFont="1" applyFill="1" applyBorder="1" applyAlignment="1">
      <alignment horizontal="center" vertical="top" wrapText="1"/>
    </xf>
    <xf numFmtId="0" fontId="21" fillId="3" borderId="7" xfId="4" applyFont="1" applyFill="1" applyBorder="1" applyAlignment="1">
      <alignment horizontal="center" vertical="center"/>
    </xf>
    <xf numFmtId="0" fontId="54" fillId="2" borderId="4" xfId="0" applyFont="1" applyFill="1" applyBorder="1" applyAlignment="1">
      <alignment horizontal="center" vertical="center" wrapText="1"/>
    </xf>
    <xf numFmtId="0" fontId="0" fillId="0" borderId="4" xfId="0" applyBorder="1" applyAlignment="1">
      <alignment horizontal="center" vertical="center" wrapText="1"/>
    </xf>
    <xf numFmtId="0" fontId="21" fillId="8" borderId="0" xfId="0" applyFont="1" applyFill="1">
      <alignment vertical="center"/>
    </xf>
  </cellXfs>
  <cellStyles count="219">
    <cellStyle name="Hipervínculo" xfId="1" builtinId="8"/>
    <cellStyle name="Millares" xfId="11" builtinId="3"/>
    <cellStyle name="Millares [0]" xfId="147" builtinId="6"/>
    <cellStyle name="Millares [0] 2" xfId="3"/>
    <cellStyle name="Millares [0] 2 2" xfId="24"/>
    <cellStyle name="Millares [0] 2 2 2" xfId="95"/>
    <cellStyle name="Millares [0] 2 2 3" xfId="170"/>
    <cellStyle name="Millares [0] 2 3" xfId="14"/>
    <cellStyle name="Millares [0] 2 3 2" xfId="85"/>
    <cellStyle name="Millares [0] 2 3 3" xfId="160"/>
    <cellStyle name="Millares [0] 2 4" xfId="40"/>
    <cellStyle name="Millares [0] 2 4 2" xfId="111"/>
    <cellStyle name="Millares [0] 2 4 3" xfId="186"/>
    <cellStyle name="Millares [0] 2 5" xfId="60"/>
    <cellStyle name="Millares [0] 2 5 2" xfId="131"/>
    <cellStyle name="Millares [0] 2 5 3" xfId="206"/>
    <cellStyle name="Millares [0] 2 6" xfId="74"/>
    <cellStyle name="Millares [0] 2 7" xfId="149"/>
    <cellStyle name="Millares [0] 3" xfId="6"/>
    <cellStyle name="Millares [0] 3 2" xfId="27"/>
    <cellStyle name="Millares [0] 3 2 2" xfId="98"/>
    <cellStyle name="Millares [0] 3 2 3" xfId="173"/>
    <cellStyle name="Millares [0] 3 3" xfId="17"/>
    <cellStyle name="Millares [0] 3 3 2" xfId="88"/>
    <cellStyle name="Millares [0] 3 3 3" xfId="163"/>
    <cellStyle name="Millares [0] 3 4" xfId="43"/>
    <cellStyle name="Millares [0] 3 4 2" xfId="114"/>
    <cellStyle name="Millares [0] 3 4 3" xfId="189"/>
    <cellStyle name="Millares [0] 3 5" xfId="63"/>
    <cellStyle name="Millares [0] 3 5 2" xfId="134"/>
    <cellStyle name="Millares [0] 3 5 3" xfId="209"/>
    <cellStyle name="Millares [0] 3 6" xfId="77"/>
    <cellStyle name="Millares [0] 3 7" xfId="152"/>
    <cellStyle name="Millares [0] 4" xfId="9"/>
    <cellStyle name="Millares [0] 4 2" xfId="30"/>
    <cellStyle name="Millares [0] 4 2 2" xfId="101"/>
    <cellStyle name="Millares [0] 4 2 3" xfId="176"/>
    <cellStyle name="Millares [0] 4 3" xfId="20"/>
    <cellStyle name="Millares [0] 4 3 2" xfId="91"/>
    <cellStyle name="Millares [0] 4 3 3" xfId="166"/>
    <cellStyle name="Millares [0] 4 4" xfId="46"/>
    <cellStyle name="Millares [0] 4 4 2" xfId="117"/>
    <cellStyle name="Millares [0] 4 4 3" xfId="192"/>
    <cellStyle name="Millares [0] 4 5" xfId="66"/>
    <cellStyle name="Millares [0] 4 5 2" xfId="137"/>
    <cellStyle name="Millares [0] 4 5 3" xfId="212"/>
    <cellStyle name="Millares [0] 4 6" xfId="80"/>
    <cellStyle name="Millares [0] 4 7" xfId="155"/>
    <cellStyle name="Millares 10" xfId="49"/>
    <cellStyle name="Millares 10 2" xfId="120"/>
    <cellStyle name="Millares 10 3" xfId="195"/>
    <cellStyle name="Millares 11" xfId="50"/>
    <cellStyle name="Millares 11 2" xfId="121"/>
    <cellStyle name="Millares 11 3" xfId="196"/>
    <cellStyle name="Millares 12" xfId="51"/>
    <cellStyle name="Millares 12 2" xfId="122"/>
    <cellStyle name="Millares 12 3" xfId="197"/>
    <cellStyle name="Millares 13" xfId="52"/>
    <cellStyle name="Millares 13 2" xfId="123"/>
    <cellStyle name="Millares 13 3" xfId="198"/>
    <cellStyle name="Millares 14" xfId="53"/>
    <cellStyle name="Millares 14 2" xfId="124"/>
    <cellStyle name="Millares 14 3" xfId="199"/>
    <cellStyle name="Millares 15" xfId="54"/>
    <cellStyle name="Millares 15 2" xfId="125"/>
    <cellStyle name="Millares 15 3" xfId="200"/>
    <cellStyle name="Millares 16" xfId="55"/>
    <cellStyle name="Millares 16 2" xfId="126"/>
    <cellStyle name="Millares 16 3" xfId="201"/>
    <cellStyle name="Millares 17" xfId="56"/>
    <cellStyle name="Millares 17 2" xfId="127"/>
    <cellStyle name="Millares 17 3" xfId="202"/>
    <cellStyle name="Millares 18" xfId="57"/>
    <cellStyle name="Millares 18 2" xfId="128"/>
    <cellStyle name="Millares 18 3" xfId="203"/>
    <cellStyle name="Millares 19" xfId="68"/>
    <cellStyle name="Millares 19 2" xfId="139"/>
    <cellStyle name="Millares 19 3" xfId="214"/>
    <cellStyle name="Millares 2" xfId="32"/>
    <cellStyle name="Millares 2 2" xfId="103"/>
    <cellStyle name="Millares 2 3" xfId="178"/>
    <cellStyle name="Millares 20" xfId="69"/>
    <cellStyle name="Millares 20 2" xfId="140"/>
    <cellStyle name="Millares 20 3" xfId="215"/>
    <cellStyle name="Millares 21" xfId="70"/>
    <cellStyle name="Millares 21 2" xfId="141"/>
    <cellStyle name="Millares 21 3" xfId="216"/>
    <cellStyle name="Millares 22" xfId="71"/>
    <cellStyle name="Millares 22 2" xfId="142"/>
    <cellStyle name="Millares 22 3" xfId="217"/>
    <cellStyle name="Millares 23" xfId="72"/>
    <cellStyle name="Millares 23 2" xfId="143"/>
    <cellStyle name="Millares 23 3" xfId="218"/>
    <cellStyle name="Millares 24" xfId="82"/>
    <cellStyle name="Millares 25" xfId="144"/>
    <cellStyle name="Millares 26" xfId="146"/>
    <cellStyle name="Millares 27" xfId="157"/>
    <cellStyle name="Millares 3" xfId="22"/>
    <cellStyle name="Millares 3 2" xfId="93"/>
    <cellStyle name="Millares 3 3" xfId="168"/>
    <cellStyle name="Millares 4" xfId="33"/>
    <cellStyle name="Millares 4 2" xfId="104"/>
    <cellStyle name="Millares 4 3" xfId="179"/>
    <cellStyle name="Millares 5" xfId="34"/>
    <cellStyle name="Millares 5 2" xfId="105"/>
    <cellStyle name="Millares 5 3" xfId="180"/>
    <cellStyle name="Millares 6" xfId="35"/>
    <cellStyle name="Millares 6 2" xfId="106"/>
    <cellStyle name="Millares 6 3" xfId="181"/>
    <cellStyle name="Millares 7" xfId="36"/>
    <cellStyle name="Millares 7 2" xfId="107"/>
    <cellStyle name="Millares 7 3" xfId="182"/>
    <cellStyle name="Millares 8" xfId="37"/>
    <cellStyle name="Millares 8 2" xfId="108"/>
    <cellStyle name="Millares 8 3" xfId="183"/>
    <cellStyle name="Millares 9" xfId="48"/>
    <cellStyle name="Millares 9 2" xfId="119"/>
    <cellStyle name="Millares 9 3" xfId="194"/>
    <cellStyle name="Normal" xfId="0" builtinId="0"/>
    <cellStyle name="Normal 2" xfId="2"/>
    <cellStyle name="Normal 2 10" xfId="148"/>
    <cellStyle name="Normal 2 2" xfId="4"/>
    <cellStyle name="Normal 2 2 2" xfId="25"/>
    <cellStyle name="Normal 2 2 2 2" xfId="96"/>
    <cellStyle name="Normal 2 2 2 3" xfId="171"/>
    <cellStyle name="Normal 2 2 3" xfId="15"/>
    <cellStyle name="Normal 2 2 3 2" xfId="86"/>
    <cellStyle name="Normal 2 2 3 3" xfId="161"/>
    <cellStyle name="Normal 2 2 4" xfId="41"/>
    <cellStyle name="Normal 2 2 4 2" xfId="112"/>
    <cellStyle name="Normal 2 2 4 3" xfId="187"/>
    <cellStyle name="Normal 2 2 5" xfId="61"/>
    <cellStyle name="Normal 2 2 5 2" xfId="132"/>
    <cellStyle name="Normal 2 2 5 3" xfId="207"/>
    <cellStyle name="Normal 2 2 6" xfId="75"/>
    <cellStyle name="Normal 2 2 7" xfId="150"/>
    <cellStyle name="Normal 2 3" xfId="7"/>
    <cellStyle name="Normal 2 3 2" xfId="28"/>
    <cellStyle name="Normal 2 3 2 2" xfId="99"/>
    <cellStyle name="Normal 2 3 2 3" xfId="174"/>
    <cellStyle name="Normal 2 3 3" xfId="18"/>
    <cellStyle name="Normal 2 3 3 2" xfId="89"/>
    <cellStyle name="Normal 2 3 3 3" xfId="164"/>
    <cellStyle name="Normal 2 3 4" xfId="44"/>
    <cellStyle name="Normal 2 3 4 2" xfId="115"/>
    <cellStyle name="Normal 2 3 4 3" xfId="190"/>
    <cellStyle name="Normal 2 3 5" xfId="64"/>
    <cellStyle name="Normal 2 3 5 2" xfId="135"/>
    <cellStyle name="Normal 2 3 5 3" xfId="210"/>
    <cellStyle name="Normal 2 3 6" xfId="78"/>
    <cellStyle name="Normal 2 3 7" xfId="153"/>
    <cellStyle name="Normal 2 4" xfId="10"/>
    <cellStyle name="Normal 2 4 2" xfId="31"/>
    <cellStyle name="Normal 2 4 2 2" xfId="102"/>
    <cellStyle name="Normal 2 4 2 3" xfId="177"/>
    <cellStyle name="Normal 2 4 3" xfId="21"/>
    <cellStyle name="Normal 2 4 3 2" xfId="92"/>
    <cellStyle name="Normal 2 4 3 3" xfId="167"/>
    <cellStyle name="Normal 2 4 4" xfId="47"/>
    <cellStyle name="Normal 2 4 4 2" xfId="118"/>
    <cellStyle name="Normal 2 4 4 3" xfId="193"/>
    <cellStyle name="Normal 2 4 5" xfId="67"/>
    <cellStyle name="Normal 2 4 5 2" xfId="138"/>
    <cellStyle name="Normal 2 4 5 3" xfId="213"/>
    <cellStyle name="Normal 2 4 6" xfId="81"/>
    <cellStyle name="Normal 2 4 7" xfId="156"/>
    <cellStyle name="Normal 2 5" xfId="23"/>
    <cellStyle name="Normal 2 5 2" xfId="94"/>
    <cellStyle name="Normal 2 5 3" xfId="169"/>
    <cellStyle name="Normal 2 6" xfId="13"/>
    <cellStyle name="Normal 2 6 2" xfId="84"/>
    <cellStyle name="Normal 2 6 3" xfId="159"/>
    <cellStyle name="Normal 2 7" xfId="39"/>
    <cellStyle name="Normal 2 7 2" xfId="110"/>
    <cellStyle name="Normal 2 7 3" xfId="185"/>
    <cellStyle name="Normal 2 8" xfId="59"/>
    <cellStyle name="Normal 2 8 2" xfId="130"/>
    <cellStyle name="Normal 2 8 3" xfId="205"/>
    <cellStyle name="Normal 2 9" xfId="73"/>
    <cellStyle name="Normal 3" xfId="5"/>
    <cellStyle name="Normal 3 2" xfId="26"/>
    <cellStyle name="Normal 3 2 2" xfId="97"/>
    <cellStyle name="Normal 3 2 3" xfId="172"/>
    <cellStyle name="Normal 3 3" xfId="16"/>
    <cellStyle name="Normal 3 3 2" xfId="87"/>
    <cellStyle name="Normal 3 3 3" xfId="162"/>
    <cellStyle name="Normal 3 4" xfId="42"/>
    <cellStyle name="Normal 3 4 2" xfId="113"/>
    <cellStyle name="Normal 3 4 3" xfId="188"/>
    <cellStyle name="Normal 3 5" xfId="62"/>
    <cellStyle name="Normal 3 5 2" xfId="133"/>
    <cellStyle name="Normal 3 5 3" xfId="208"/>
    <cellStyle name="Normal 3 6" xfId="76"/>
    <cellStyle name="Normal 3 7" xfId="151"/>
    <cellStyle name="Normal 4" xfId="8"/>
    <cellStyle name="Normal 4 2" xfId="29"/>
    <cellStyle name="Normal 4 2 2" xfId="100"/>
    <cellStyle name="Normal 4 2 3" xfId="175"/>
    <cellStyle name="Normal 4 3" xfId="19"/>
    <cellStyle name="Normal 4 3 2" xfId="90"/>
    <cellStyle name="Normal 4 3 3" xfId="165"/>
    <cellStyle name="Normal 4 4" xfId="45"/>
    <cellStyle name="Normal 4 4 2" xfId="116"/>
    <cellStyle name="Normal 4 4 3" xfId="191"/>
    <cellStyle name="Normal 4 5" xfId="65"/>
    <cellStyle name="Normal 4 5 2" xfId="136"/>
    <cellStyle name="Normal 4 5 3" xfId="211"/>
    <cellStyle name="Normal 4 6" xfId="79"/>
    <cellStyle name="Normal 4 7" xfId="154"/>
    <cellStyle name="Normal 5" xfId="12"/>
    <cellStyle name="Normal 5 2" xfId="83"/>
    <cellStyle name="Normal 5 3" xfId="158"/>
    <cellStyle name="Normal 6" xfId="38"/>
    <cellStyle name="Normal 6 2" xfId="109"/>
    <cellStyle name="Normal 6 3" xfId="184"/>
    <cellStyle name="Normal 7" xfId="58"/>
    <cellStyle name="Normal 7 2" xfId="129"/>
    <cellStyle name="Normal 7 3" xfId="204"/>
    <cellStyle name="Porcentaje 2" xfId="1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all" baseline="0">
                <a:solidFill>
                  <a:schemeClr val="tx1">
                    <a:lumMod val="65000"/>
                    <a:lumOff val="35000"/>
                  </a:schemeClr>
                </a:solidFill>
                <a:latin typeface="+mn-lt"/>
                <a:ea typeface="+mn-ea"/>
                <a:cs typeface="+mn-cs"/>
              </a:defRPr>
            </a:pPr>
            <a:r>
              <a:rPr lang="es-PY" sz="1050"/>
              <a:t>Clasificación</a:t>
            </a:r>
            <a:r>
              <a:rPr lang="es-PY" sz="1050" baseline="0"/>
              <a:t> de OEE por Grado de cumplimiento de lo que establece </a:t>
            </a:r>
          </a:p>
          <a:p>
            <a:pPr>
              <a:defRPr sz="1050" b="1" i="0" u="none" strike="noStrike" kern="1200" cap="all" baseline="0">
                <a:solidFill>
                  <a:schemeClr val="tx1">
                    <a:lumMod val="65000"/>
                    <a:lumOff val="35000"/>
                  </a:schemeClr>
                </a:solidFill>
                <a:latin typeface="+mn-lt"/>
                <a:ea typeface="+mn-ea"/>
                <a:cs typeface="+mn-cs"/>
              </a:defRPr>
            </a:pPr>
            <a:r>
              <a:rPr lang="es-PY" sz="1050" baseline="0"/>
              <a:t>la Ley 2479/04 y la Ley 3585/08 </a:t>
            </a:r>
            <a:endParaRPr lang="es-PY" sz="1050"/>
          </a:p>
        </c:rich>
      </c:tx>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5490-4A22-B8A7-36C2EE3065DC}"/>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5490-4A22-B8A7-36C2EE3065DC}"/>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5490-4A22-B8A7-36C2EE3065DC}"/>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5490-4A22-B8A7-36C2EE3065DC}"/>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1-5490-4A22-B8A7-36C2EE3065DC}"/>
                </c:ext>
                <c:ext xmlns:c15="http://schemas.microsoft.com/office/drawing/2012/chart" uri="{CE6537A1-D6FC-4f65-9D91-7224C49458BB}"/>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3-5490-4A22-B8A7-36C2EE3065DC}"/>
                </c:ext>
                <c:ext xmlns:c15="http://schemas.microsoft.com/office/drawing/2012/chart" uri="{CE6537A1-D6FC-4f65-9D91-7224C49458BB}"/>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5-5490-4A22-B8A7-36C2EE3065DC}"/>
                </c:ext>
                <c:ext xmlns:c15="http://schemas.microsoft.com/office/drawing/2012/chart" uri="{CE6537A1-D6FC-4f65-9D91-7224C49458BB}"/>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7-5490-4A22-B8A7-36C2EE3065DC}"/>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chemeClr val="tx1">
                        <a:lumMod val="50000"/>
                        <a:lumOff val="50000"/>
                      </a:schemeClr>
                    </a:solidFill>
                    <a:latin typeface="+mn-lt"/>
                    <a:ea typeface="+mn-ea"/>
                    <a:cs typeface="+mn-cs"/>
                  </a:defRPr>
                </a:pPr>
                <a:endParaRPr lang="es-PY"/>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111 del Anexo A del Decreto8759/23</c:v>
                </c:pt>
              </c:strCache>
            </c:strRef>
          </c:cat>
          <c:val>
            <c:numRef>
              <c:f>'[1]Resumen OEE'!$C$5:$C$8</c:f>
              <c:numCache>
                <c:formatCode>General</c:formatCode>
                <c:ptCount val="4"/>
                <c:pt idx="0">
                  <c:v>24</c:v>
                </c:pt>
                <c:pt idx="1">
                  <c:v>213</c:v>
                </c:pt>
                <c:pt idx="2">
                  <c:v>177</c:v>
                </c:pt>
                <c:pt idx="3">
                  <c:v>12</c:v>
                </c:pt>
              </c:numCache>
            </c:numRef>
          </c:val>
          <c:extLst xmlns:c16r2="http://schemas.microsoft.com/office/drawing/2015/06/chart">
            <c:ext xmlns:c16="http://schemas.microsoft.com/office/drawing/2014/chart" uri="{C3380CC4-5D6E-409C-BE32-E72D297353CC}">
              <c16:uniqueId val="{00000008-5490-4A22-B8A7-36C2EE3065DC}"/>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doughnut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208D-40B2-B5A4-EDDCD00EEB31}"/>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208D-40B2-B5A4-EDDCD00EEB31}"/>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208D-40B2-B5A4-EDDCD00EEB31}"/>
              </c:ext>
            </c:extLst>
          </c:dPt>
          <c:dLbls>
            <c:dLbl>
              <c:idx val="0"/>
              <c:layout>
                <c:manualLayout>
                  <c:x val="0.21654501216545022"/>
                  <c:y val="-6.4036580806745666E-2"/>
                </c:manualLayout>
              </c:layou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208D-40B2-B5A4-EDDCD00EEB31}"/>
                </c:ext>
                <c:ext xmlns:c15="http://schemas.microsoft.com/office/drawing/2012/chart" uri="{CE6537A1-D6FC-4f65-9D91-7224C49458BB}"/>
              </c:extLst>
            </c:dLbl>
            <c:dLbl>
              <c:idx val="1"/>
              <c:layout>
                <c:manualLayout>
                  <c:x val="-0.19464720194647206"/>
                  <c:y val="-6.4036580806745749E-2"/>
                </c:manualLayout>
              </c:layou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208D-40B2-B5A4-EDDCD00EEB31}"/>
                </c:ext>
                <c:ext xmlns:c15="http://schemas.microsoft.com/office/drawing/2012/chart" uri="{CE6537A1-D6FC-4f65-9D91-7224C49458BB}"/>
              </c:extLst>
            </c:dLbl>
            <c:dLbl>
              <c:idx val="2"/>
              <c:layout>
                <c:manualLayout>
                  <c:x val="-0.17761557177615575"/>
                  <c:y val="-0.10062891269631462"/>
                </c:manualLayout>
              </c:layou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208D-40B2-B5A4-EDDCD00EEB31}"/>
                </c:ext>
                <c:ext xmlns:c15="http://schemas.microsoft.com/office/drawing/2012/chart" uri="{CE6537A1-D6FC-4f65-9D91-7224C49458BB}"/>
              </c:extLst>
            </c:dLbl>
            <c:spPr>
              <a:noFill/>
              <a:ln>
                <a:noFill/>
              </a:ln>
              <a:effectLst/>
            </c:spPr>
            <c:txPr>
              <a:bodyPr/>
              <a:lstStyle/>
              <a:p>
                <a:pPr>
                  <a:defRPr lang="es-ES" sz="800" b="1">
                    <a:solidFill>
                      <a:schemeClr val="tx1"/>
                    </a:solidFill>
                  </a:defRPr>
                </a:pPr>
                <a:endParaRPr lang="es-PY"/>
              </a:p>
            </c:txPr>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[2]RESUMEN!$B$4:$B$6</c:f>
              <c:strCache>
                <c:ptCount val="3"/>
                <c:pt idx="0">
                  <c:v>100 % DE CUMPLIMIENTO</c:v>
                </c:pt>
                <c:pt idx="1">
                  <c:v>CUMPLIMIENTO INTERMEDIO</c:v>
                </c:pt>
                <c:pt idx="2">
                  <c:v>NO CUMPLEN</c:v>
                </c:pt>
              </c:strCache>
            </c:strRef>
          </c:cat>
          <c:val>
            <c:numRef>
              <c:f>[2]RESUMEN!$C$4:$C$6</c:f>
              <c:numCache>
                <c:formatCode>General</c:formatCode>
                <c:ptCount val="3"/>
                <c:pt idx="0">
                  <c:v>122</c:v>
                </c:pt>
                <c:pt idx="1">
                  <c:v>305</c:v>
                </c:pt>
                <c:pt idx="2">
                  <c:v>12</c:v>
                </c:pt>
              </c:numCache>
            </c:numRef>
          </c:val>
          <c:extLst xmlns:c16r2="http://schemas.microsoft.com/office/drawing/2015/06/chart">
            <c:ext xmlns:c16="http://schemas.microsoft.com/office/drawing/2014/chart" uri="{C3380CC4-5D6E-409C-BE32-E72D297353CC}">
              <c16:uniqueId val="{00000006-208D-40B2-B5A4-EDDCD00EEB3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33" l="0.70000000000000062" r="0.70000000000000062" t="0.750000000000002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Ejecución presupuestaria (enero a marzo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[3]Hoja1!$C$170:$C$174</c:f>
              <c:strCache>
                <c:ptCount val="5"/>
                <c:pt idx="0">
                  <c:v>Servicios Personales </c:v>
                </c:pt>
                <c:pt idx="1">
                  <c:v>Servicios no Personales </c:v>
                </c:pt>
                <c:pt idx="2">
                  <c:v>Bienes de Consumo e Insumos </c:v>
                </c:pt>
                <c:pt idx="3">
                  <c:v>Inversión Física</c:v>
                </c:pt>
                <c:pt idx="4">
                  <c:v>Otros Gastos </c:v>
                </c:pt>
              </c:strCache>
            </c:strRef>
          </c:cat>
          <c:val>
            <c:numRef>
              <c:f>[3]Hoja1!$D$170:$D$174</c:f>
              <c:numCache>
                <c:formatCode>General</c:formatCode>
                <c:ptCount val="5"/>
                <c:pt idx="0">
                  <c:v>12557722.021</c:v>
                </c:pt>
                <c:pt idx="1">
                  <c:v>2256691.679</c:v>
                </c:pt>
                <c:pt idx="2">
                  <c:v>38500</c:v>
                </c:pt>
                <c:pt idx="3">
                  <c:v>200000</c:v>
                </c:pt>
                <c:pt idx="4">
                  <c:v>8225.3449999999993</c:v>
                </c:pt>
              </c:numCache>
            </c:numRef>
          </c:val>
          <c:extLst xmlns:c16r2="http://schemas.microsoft.com/office/drawing/2015/06/chart">
            <c:ext xmlns:c16="http://schemas.microsoft.com/office/drawing/2014/chart" uri="{C3380CC4-5D6E-409C-BE32-E72D297353CC}">
              <c16:uniqueId val="{00000000-28E3-4317-8C54-16DC7343429A}"/>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[3]Hoja1!$C$170:$C$174</c:f>
              <c:strCache>
                <c:ptCount val="5"/>
                <c:pt idx="0">
                  <c:v>Servicios Personales </c:v>
                </c:pt>
                <c:pt idx="1">
                  <c:v>Servicios no Personales </c:v>
                </c:pt>
                <c:pt idx="2">
                  <c:v>Bienes de Consumo e Insumos </c:v>
                </c:pt>
                <c:pt idx="3">
                  <c:v>Inversión Física</c:v>
                </c:pt>
                <c:pt idx="4">
                  <c:v>Otros Gastos </c:v>
                </c:pt>
              </c:strCache>
            </c:strRef>
          </c:cat>
          <c:val>
            <c:numRef>
              <c:f>[3]Hoja1!$E$170:$E$174</c:f>
              <c:numCache>
                <c:formatCode>General</c:formatCode>
                <c:ptCount val="5"/>
                <c:pt idx="0">
                  <c:v>2769055.62</c:v>
                </c:pt>
                <c:pt idx="1">
                  <c:v>274008.33100000001</c:v>
                </c:pt>
                <c:pt idx="2">
                  <c:v>0</c:v>
                </c:pt>
                <c:pt idx="3">
                  <c:v>0</c:v>
                </c:pt>
                <c:pt idx="4">
                  <c:v>0</c:v>
                </c:pt>
              </c:numCache>
            </c:numRef>
          </c:val>
          <c:extLst xmlns:c16r2="http://schemas.microsoft.com/office/drawing/2015/06/chart">
            <c:ext xmlns:c16="http://schemas.microsoft.com/office/drawing/2014/chart" uri="{C3380CC4-5D6E-409C-BE32-E72D297353CC}">
              <c16:uniqueId val="{00000001-28E3-4317-8C54-16DC7343429A}"/>
            </c:ext>
          </c:extLst>
        </c:ser>
        <c:dLbls>
          <c:showLegendKey val="0"/>
          <c:showVal val="0"/>
          <c:showCatName val="0"/>
          <c:showSerName val="0"/>
          <c:showPercent val="0"/>
          <c:showBubbleSize val="0"/>
        </c:dLbls>
        <c:gapWidth val="219"/>
        <c:overlap val="-27"/>
        <c:axId val="215448624"/>
        <c:axId val="215449008"/>
      </c:barChart>
      <c:catAx>
        <c:axId val="21544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15449008"/>
        <c:crosses val="autoZero"/>
        <c:auto val="1"/>
        <c:lblAlgn val="ctr"/>
        <c:lblOffset val="100"/>
        <c:noMultiLvlLbl val="0"/>
      </c:catAx>
      <c:valAx>
        <c:axId val="215449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15448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609600</xdr:colOff>
      <xdr:row>104</xdr:row>
      <xdr:rowOff>247650</xdr:rowOff>
    </xdr:from>
    <xdr:to>
      <xdr:col>4</xdr:col>
      <xdr:colOff>57150</xdr:colOff>
      <xdr:row>111</xdr:row>
      <xdr:rowOff>38100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1047750</xdr:colOff>
      <xdr:row>104</xdr:row>
      <xdr:rowOff>104775</xdr:rowOff>
    </xdr:from>
    <xdr:to>
      <xdr:col>7</xdr:col>
      <xdr:colOff>1724025</xdr:colOff>
      <xdr:row>109</xdr:row>
      <xdr:rowOff>471488</xdr:rowOff>
    </xdr:to>
    <xdr:graphicFrame macro="">
      <xdr:nvGraphicFramePr>
        <xdr:cNvPr id="9"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381000</xdr:colOff>
      <xdr:row>178</xdr:row>
      <xdr:rowOff>190500</xdr:rowOff>
    </xdr:from>
    <xdr:to>
      <xdr:col>3</xdr:col>
      <xdr:colOff>2240546</xdr:colOff>
      <xdr:row>182</xdr:row>
      <xdr:rowOff>68450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itez/Desktop/PLANIFICACION/2023/Informes/PcD/PcD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2\EML%205189\ENERO_2023\Informe_Enero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aneza%20Flores/Documents/Downloads/Primer%20Informe%20Trimestral%202023_DGAF-DO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D_PIPcD"/>
      <sheetName val="Cumplen"/>
      <sheetName val="EnProceso"/>
      <sheetName val="SinFcD"/>
      <sheetName val="SinReporte_"/>
      <sheetName val="Resumen OEE"/>
      <sheetName val="ResumenSexado"/>
      <sheetName val="Resumen_Vinculo"/>
      <sheetName val="PIPcD"/>
    </sheetNames>
    <sheetDataSet>
      <sheetData sheetId="0"/>
      <sheetData sheetId="1"/>
      <sheetData sheetId="2"/>
      <sheetData sheetId="3"/>
      <sheetData sheetId="4"/>
      <sheetData sheetId="5">
        <row r="5">
          <cell r="B5" t="str">
            <v>Cuentan con al menos el 5 % de PcD en sus nóminas</v>
          </cell>
          <cell r="C5">
            <v>24</v>
          </cell>
        </row>
        <row r="6">
          <cell r="B6" t="str">
            <v>Cuentan con menos del 5 % de PcD en sus nóminas</v>
          </cell>
          <cell r="C6">
            <v>213</v>
          </cell>
        </row>
        <row r="7">
          <cell r="B7" t="str">
            <v>No cuentan con PcD en sus nóminas</v>
          </cell>
          <cell r="C7">
            <v>177</v>
          </cell>
        </row>
        <row r="8">
          <cell r="B8" t="str">
            <v>No reportan altas y bajas a la SFP, conforme al artículo 111 del Anexo A del Decreto8759/23</v>
          </cell>
          <cell r="C8">
            <v>12</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122</v>
          </cell>
        </row>
        <row r="5">
          <cell r="B5" t="str">
            <v>CUMPLIMIENTO INTERMEDIO</v>
          </cell>
          <cell r="C5">
            <v>305</v>
          </cell>
        </row>
        <row r="6">
          <cell r="B6" t="str">
            <v>NO CUMPLEN</v>
          </cell>
          <cell r="C6">
            <v>12</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70">
          <cell r="C170" t="str">
            <v xml:space="preserve">Servicios Personales </v>
          </cell>
          <cell r="D170">
            <v>12557722.021</v>
          </cell>
          <cell r="E170">
            <v>2769055.62</v>
          </cell>
        </row>
        <row r="171">
          <cell r="C171" t="str">
            <v xml:space="preserve">Servicios no Personales </v>
          </cell>
          <cell r="D171">
            <v>2256691.679</v>
          </cell>
          <cell r="E171">
            <v>274008.33100000001</v>
          </cell>
        </row>
        <row r="172">
          <cell r="C172" t="str">
            <v xml:space="preserve">Bienes de Consumo e Insumos </v>
          </cell>
          <cell r="D172">
            <v>38500</v>
          </cell>
          <cell r="E172">
            <v>0</v>
          </cell>
        </row>
        <row r="173">
          <cell r="C173" t="str">
            <v>Inversión Física</v>
          </cell>
          <cell r="D173">
            <v>200000</v>
          </cell>
          <cell r="E173">
            <v>0</v>
          </cell>
        </row>
        <row r="174">
          <cell r="C174" t="str">
            <v xml:space="preserve">Otros Gastos </v>
          </cell>
          <cell r="D174">
            <v>8225.3449999999993</v>
          </cell>
          <cell r="E174">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file:///\\fileserver2\Publico\DGCE\DAII\Informes%20Auditoria%202022" TargetMode="External"/><Relationship Id="rId18" Type="http://schemas.openxmlformats.org/officeDocument/2006/relationships/hyperlink" Target="https://www.sfp.gov.py/sfp/seccion/65-monitoreo-de-la-ley-518914.html" TargetMode="External"/><Relationship Id="rId3" Type="http://schemas.openxmlformats.org/officeDocument/2006/relationships/hyperlink" Target="https://www.sfp.gov.py/sfp/seccion/67-situacion-pcd.html" TargetMode="External"/><Relationship Id="rId21" Type="http://schemas.openxmlformats.org/officeDocument/2006/relationships/printerSettings" Target="../printerSettings/printerSettings1.bin"/><Relationship Id="rId7" Type="http://schemas.openxmlformats.org/officeDocument/2006/relationships/hyperlink" Target="http://www.paraguayconcursa.gov.py/" TargetMode="External"/><Relationship Id="rId12" Type="http://schemas.openxmlformats.org/officeDocument/2006/relationships/hyperlink" Target="file:///\\fileserver2\Publico\DGCE\DAII\Informes%20Auditoria%202023" TargetMode="External"/><Relationship Id="rId17" Type="http://schemas.openxmlformats.org/officeDocument/2006/relationships/hyperlink" Target="https://www.sfp.gov.py/inapp/?p=2283" TargetMode="External"/><Relationship Id="rId2" Type="http://schemas.openxmlformats.org/officeDocument/2006/relationships/hyperlink" Target="https://url2.cl/Cys5w" TargetMode="External"/><Relationship Id="rId16" Type="http://schemas.openxmlformats.org/officeDocument/2006/relationships/hyperlink" Target="file:///\\fileserver2\Publico\DGCE\DAII\Informes%20Auditoria%202023" TargetMode="External"/><Relationship Id="rId20" Type="http://schemas.openxmlformats.org/officeDocument/2006/relationships/hyperlink" Target="https://www.contrataciones.gov.py/licitaciones/planificacion/425939-servicio-mantenimiento-reparacion-rodados-sfp-plurianual-1.html" TargetMode="External"/><Relationship Id="rId1" Type="http://schemas.openxmlformats.org/officeDocument/2006/relationships/hyperlink" Target="https://url2.cl/4WxFa" TargetMode="External"/><Relationship Id="rId6" Type="http://schemas.openxmlformats.org/officeDocument/2006/relationships/hyperlink" Target="https://url2.cl/lKj9p" TargetMode="External"/><Relationship Id="rId11" Type="http://schemas.openxmlformats.org/officeDocument/2006/relationships/hyperlink" Target="https://www.sfp.gov.py/sfp/articulo/15903-informe-del-cumplimiento-de-la-ley-518914-que-corresponde-a-noviembre-de-2022.html" TargetMode="External"/><Relationship Id="rId5" Type="http://schemas.openxmlformats.org/officeDocument/2006/relationships/hyperlink" Target="https://www.sfp.gov.py/sfp/archivos/documentos/RES%20105.22%20PLAN%20ANUAL%20RRC_8crc0fks.pdf" TargetMode="External"/><Relationship Id="rId15" Type="http://schemas.openxmlformats.org/officeDocument/2006/relationships/hyperlink" Target="file:///\\fileserver2\Publico\DGCE\DAII\Informes%20Auditoria%202023" TargetMode="External"/><Relationship Id="rId10" Type="http://schemas.openxmlformats.org/officeDocument/2006/relationships/hyperlink" Target="https://www.sfp.gov.py/sfp/seccion/65-monitoreo-de-la-ley-518914.html" TargetMode="External"/><Relationship Id="rId19" Type="http://schemas.openxmlformats.org/officeDocument/2006/relationships/hyperlink" Target="https://www.contrataciones.gov.py/licitaciones/adjudicacion/423166-adquisicion-seguro-vehiculo-institucional-ad-referendum-1/resumen-adjudicacion.html" TargetMode="External"/><Relationship Id="rId4" Type="http://schemas.openxmlformats.org/officeDocument/2006/relationships/hyperlink" Target="https://transparencia.senac.gov.py/portal/historial-cumplimiento" TargetMode="External"/><Relationship Id="rId9" Type="http://schemas.openxmlformats.org/officeDocument/2006/relationships/hyperlink" Target="https://www.sfp.gov.py/sfp/noticia/14797-4715-funcionarios-del-pais-seran-beneficiados-con-los-cursos-gratuitos-ofrecidos-por-la-sfpinapp.html" TargetMode="External"/><Relationship Id="rId14" Type="http://schemas.openxmlformats.org/officeDocument/2006/relationships/hyperlink" Target="file:///\\fileserver2\Publico\DGCE\DAII\Informes%20Auditoria%202023"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1"/>
  <sheetViews>
    <sheetView tabSelected="1" view="pageBreakPreview" zoomScale="80" zoomScaleNormal="60" zoomScaleSheetLayoutView="80" workbookViewId="0">
      <selection activeCell="C3" sqref="C3"/>
    </sheetView>
  </sheetViews>
  <sheetFormatPr baseColWidth="10" defaultColWidth="9.140625" defaultRowHeight="15"/>
  <cols>
    <col min="1" max="1" width="4.28515625" style="242" customWidth="1"/>
    <col min="2" max="2" width="16.42578125" style="4" customWidth="1"/>
    <col min="3" max="3" width="69" style="4" customWidth="1"/>
    <col min="4" max="4" width="39" style="4" customWidth="1"/>
    <col min="5" max="5" width="46" style="4" customWidth="1"/>
    <col min="6" max="6" width="38.28515625" style="4" customWidth="1"/>
    <col min="7" max="7" width="50.85546875" style="4" customWidth="1"/>
    <col min="8" max="8" width="33.7109375" style="4" customWidth="1"/>
    <col min="9" max="9" width="33.7109375" style="4" hidden="1" customWidth="1"/>
    <col min="10" max="16384" width="9.140625" style="4"/>
  </cols>
  <sheetData>
    <row r="1" spans="1:9" ht="33.75" customHeight="1">
      <c r="B1" s="327" t="s">
        <v>114</v>
      </c>
      <c r="C1" s="328"/>
      <c r="D1" s="328"/>
      <c r="E1" s="329"/>
      <c r="F1" s="11"/>
      <c r="G1" s="11"/>
      <c r="H1" s="11"/>
      <c r="I1" s="11"/>
    </row>
    <row r="2" spans="1:9" ht="27" customHeight="1"/>
    <row r="3" spans="1:9" ht="27" customHeight="1">
      <c r="B3" s="8" t="s">
        <v>0</v>
      </c>
      <c r="C3" s="12"/>
    </row>
    <row r="4" spans="1:9" ht="27" customHeight="1">
      <c r="B4" s="13" t="s">
        <v>1</v>
      </c>
      <c r="C4" s="13" t="s">
        <v>252</v>
      </c>
    </row>
    <row r="5" spans="1:9" ht="27" customHeight="1">
      <c r="B5" s="14" t="s">
        <v>288</v>
      </c>
      <c r="C5" s="14"/>
    </row>
    <row r="6" spans="1:9" ht="27" customHeight="1">
      <c r="B6" s="15"/>
      <c r="C6" s="15"/>
    </row>
    <row r="7" spans="1:9" ht="27" customHeight="1">
      <c r="B7" s="327" t="s">
        <v>2</v>
      </c>
      <c r="C7" s="328"/>
      <c r="D7" s="328"/>
      <c r="E7" s="329"/>
    </row>
    <row r="8" spans="1:9" ht="62.25" customHeight="1">
      <c r="B8" s="357" t="s">
        <v>76</v>
      </c>
      <c r="C8" s="358"/>
      <c r="D8" s="358"/>
      <c r="E8" s="359"/>
    </row>
    <row r="9" spans="1:9" s="10" customFormat="1" ht="27" customHeight="1">
      <c r="A9" s="197"/>
      <c r="B9" s="16"/>
      <c r="C9" s="16"/>
      <c r="D9" s="16"/>
      <c r="E9" s="16"/>
      <c r="F9" s="4"/>
      <c r="G9" s="4"/>
      <c r="H9" s="4"/>
      <c r="I9" s="4"/>
    </row>
    <row r="10" spans="1:9" ht="27" customHeight="1">
      <c r="B10" s="327" t="s">
        <v>167</v>
      </c>
      <c r="C10" s="328"/>
      <c r="D10" s="328"/>
      <c r="E10" s="329"/>
    </row>
    <row r="11" spans="1:9" ht="93" customHeight="1">
      <c r="B11" s="360" t="s">
        <v>101</v>
      </c>
      <c r="C11" s="361"/>
      <c r="D11" s="361"/>
      <c r="E11" s="362"/>
    </row>
    <row r="12" spans="1:9" s="10" customFormat="1" ht="27" customHeight="1">
      <c r="A12" s="197"/>
      <c r="B12" s="16"/>
      <c r="C12" s="16"/>
      <c r="D12" s="16"/>
      <c r="E12" s="16"/>
    </row>
    <row r="13" spans="1:9" s="17" customFormat="1" ht="27" customHeight="1">
      <c r="A13" s="393"/>
      <c r="B13" s="327" t="s">
        <v>168</v>
      </c>
      <c r="C13" s="328"/>
      <c r="D13" s="328"/>
      <c r="E13" s="329"/>
      <c r="F13" s="4"/>
      <c r="G13" s="4"/>
      <c r="H13" s="4"/>
      <c r="I13" s="4"/>
    </row>
    <row r="14" spans="1:9" ht="27" customHeight="1">
      <c r="B14" s="18" t="s">
        <v>3</v>
      </c>
      <c r="C14" s="19" t="s">
        <v>4</v>
      </c>
      <c r="D14" s="19" t="s">
        <v>5</v>
      </c>
      <c r="E14" s="20" t="s">
        <v>6</v>
      </c>
    </row>
    <row r="15" spans="1:9" ht="27" customHeight="1">
      <c r="B15" s="21">
        <v>1</v>
      </c>
      <c r="C15" s="22" t="s">
        <v>77</v>
      </c>
      <c r="D15" s="23" t="s">
        <v>304</v>
      </c>
      <c r="E15" s="23" t="s">
        <v>305</v>
      </c>
    </row>
    <row r="16" spans="1:9" ht="27" customHeight="1">
      <c r="B16" s="21">
        <v>2</v>
      </c>
      <c r="C16" s="22" t="s">
        <v>78</v>
      </c>
      <c r="D16" s="23" t="s">
        <v>92</v>
      </c>
      <c r="E16" s="23" t="s">
        <v>98</v>
      </c>
    </row>
    <row r="17" spans="2:7" ht="27" customHeight="1">
      <c r="B17" s="21">
        <v>3</v>
      </c>
      <c r="C17" s="22" t="s">
        <v>79</v>
      </c>
      <c r="D17" s="23" t="s">
        <v>90</v>
      </c>
      <c r="E17" s="23" t="s">
        <v>98</v>
      </c>
    </row>
    <row r="18" spans="2:7" ht="27" customHeight="1">
      <c r="B18" s="21">
        <v>4</v>
      </c>
      <c r="C18" s="22" t="s">
        <v>80</v>
      </c>
      <c r="D18" s="23" t="s">
        <v>89</v>
      </c>
      <c r="E18" s="23" t="s">
        <v>98</v>
      </c>
    </row>
    <row r="19" spans="2:7" ht="27" customHeight="1">
      <c r="B19" s="21">
        <v>5</v>
      </c>
      <c r="C19" s="22" t="s">
        <v>81</v>
      </c>
      <c r="D19" s="23" t="s">
        <v>95</v>
      </c>
      <c r="E19" s="23" t="s">
        <v>99</v>
      </c>
    </row>
    <row r="20" spans="2:7" ht="27" customHeight="1">
      <c r="B20" s="21">
        <v>6</v>
      </c>
      <c r="C20" s="22" t="s">
        <v>82</v>
      </c>
      <c r="D20" s="23" t="s">
        <v>91</v>
      </c>
      <c r="E20" s="23" t="s">
        <v>98</v>
      </c>
    </row>
    <row r="21" spans="2:7" ht="27" customHeight="1">
      <c r="B21" s="21">
        <v>7</v>
      </c>
      <c r="C21" s="22" t="s">
        <v>83</v>
      </c>
      <c r="D21" s="23" t="s">
        <v>94</v>
      </c>
      <c r="E21" s="23" t="s">
        <v>100</v>
      </c>
    </row>
    <row r="22" spans="2:7" ht="27" customHeight="1">
      <c r="B22" s="21">
        <v>8</v>
      </c>
      <c r="C22" s="22" t="s">
        <v>84</v>
      </c>
      <c r="D22" s="23" t="s">
        <v>253</v>
      </c>
      <c r="E22" s="23" t="s">
        <v>228</v>
      </c>
    </row>
    <row r="23" spans="2:7" ht="27" customHeight="1">
      <c r="B23" s="21">
        <v>9</v>
      </c>
      <c r="C23" s="22" t="s">
        <v>85</v>
      </c>
      <c r="D23" s="23" t="s">
        <v>96</v>
      </c>
      <c r="E23" s="23" t="s">
        <v>99</v>
      </c>
    </row>
    <row r="24" spans="2:7" ht="27" customHeight="1">
      <c r="B24" s="21">
        <v>10</v>
      </c>
      <c r="C24" s="22" t="s">
        <v>86</v>
      </c>
      <c r="D24" s="23" t="s">
        <v>93</v>
      </c>
      <c r="E24" s="23" t="s">
        <v>98</v>
      </c>
    </row>
    <row r="25" spans="2:7" ht="27" customHeight="1">
      <c r="B25" s="21">
        <v>11</v>
      </c>
      <c r="C25" s="22" t="s">
        <v>87</v>
      </c>
      <c r="D25" s="23" t="s">
        <v>97</v>
      </c>
      <c r="E25" s="23" t="s">
        <v>98</v>
      </c>
    </row>
    <row r="26" spans="2:7" ht="27" customHeight="1">
      <c r="B26" s="21">
        <v>12</v>
      </c>
      <c r="C26" s="22" t="s">
        <v>88</v>
      </c>
      <c r="D26" s="23" t="s">
        <v>191</v>
      </c>
      <c r="E26" s="23" t="s">
        <v>98</v>
      </c>
    </row>
    <row r="27" spans="2:7">
      <c r="B27" s="24"/>
      <c r="C27" s="25"/>
      <c r="D27" s="26"/>
      <c r="E27" s="26"/>
    </row>
    <row r="28" spans="2:7" ht="30" customHeight="1">
      <c r="B28" s="327" t="s">
        <v>7</v>
      </c>
      <c r="C28" s="328"/>
      <c r="D28" s="328"/>
      <c r="E28" s="329"/>
    </row>
    <row r="29" spans="2:7" ht="30" customHeight="1">
      <c r="B29" s="327" t="s">
        <v>8</v>
      </c>
      <c r="C29" s="328"/>
      <c r="D29" s="328"/>
      <c r="E29" s="329"/>
    </row>
    <row r="30" spans="2:7" ht="94.5" customHeight="1">
      <c r="B30" s="53" t="s">
        <v>9</v>
      </c>
      <c r="C30" s="363" t="s">
        <v>254</v>
      </c>
      <c r="D30" s="364"/>
      <c r="E30" s="364"/>
      <c r="F30" s="27"/>
    </row>
    <row r="31" spans="2:7" ht="12" customHeight="1">
      <c r="B31" s="27"/>
      <c r="C31" s="27"/>
      <c r="D31" s="27"/>
      <c r="E31" s="27"/>
      <c r="F31" s="27"/>
    </row>
    <row r="32" spans="2:7" ht="36.75" customHeight="1">
      <c r="B32" s="327" t="s">
        <v>169</v>
      </c>
      <c r="C32" s="328"/>
      <c r="D32" s="328"/>
      <c r="E32" s="329"/>
      <c r="F32" s="54"/>
      <c r="G32" s="28"/>
    </row>
    <row r="33" spans="1:6" ht="42.75" customHeight="1">
      <c r="B33" s="55" t="s">
        <v>10</v>
      </c>
      <c r="C33" s="55" t="s">
        <v>11</v>
      </c>
      <c r="D33" s="55" t="s">
        <v>12</v>
      </c>
      <c r="E33" s="55" t="s">
        <v>13</v>
      </c>
      <c r="F33" s="56" t="s">
        <v>14</v>
      </c>
    </row>
    <row r="34" spans="1:6" ht="140.25" customHeight="1">
      <c r="B34" s="57" t="s">
        <v>15</v>
      </c>
      <c r="C34" s="58" t="s">
        <v>102</v>
      </c>
      <c r="D34" s="57" t="s">
        <v>104</v>
      </c>
      <c r="E34" s="59" t="s">
        <v>107</v>
      </c>
      <c r="F34" s="60" t="s">
        <v>131</v>
      </c>
    </row>
    <row r="35" spans="1:6" ht="63.75" customHeight="1">
      <c r="B35" s="57" t="s">
        <v>16</v>
      </c>
      <c r="C35" s="58" t="s">
        <v>106</v>
      </c>
      <c r="D35" s="57" t="s">
        <v>104</v>
      </c>
      <c r="E35" s="59" t="s">
        <v>108</v>
      </c>
      <c r="F35" s="60" t="s">
        <v>132</v>
      </c>
    </row>
    <row r="36" spans="1:6" ht="192" customHeight="1">
      <c r="B36" s="57" t="s">
        <v>17</v>
      </c>
      <c r="C36" s="58" t="s">
        <v>105</v>
      </c>
      <c r="D36" s="61" t="s">
        <v>103</v>
      </c>
      <c r="E36" s="59" t="s">
        <v>201</v>
      </c>
      <c r="F36" s="60" t="s">
        <v>133</v>
      </c>
    </row>
    <row r="37" spans="1:6">
      <c r="F37" s="29"/>
    </row>
    <row r="38" spans="1:6" ht="43.5" customHeight="1">
      <c r="B38" s="327" t="s">
        <v>18</v>
      </c>
      <c r="C38" s="328"/>
      <c r="D38" s="328"/>
      <c r="E38" s="329"/>
      <c r="F38" s="54"/>
    </row>
    <row r="39" spans="1:6" ht="51.75" customHeight="1">
      <c r="B39" s="327" t="s">
        <v>19</v>
      </c>
      <c r="C39" s="328"/>
      <c r="D39" s="328"/>
      <c r="E39" s="329"/>
      <c r="F39" s="54"/>
    </row>
    <row r="40" spans="1:6" ht="48" customHeight="1">
      <c r="B40" s="62" t="s">
        <v>20</v>
      </c>
      <c r="C40" s="63" t="s">
        <v>130</v>
      </c>
      <c r="D40" s="62" t="s">
        <v>22</v>
      </c>
      <c r="E40" s="76"/>
      <c r="F40" s="76"/>
    </row>
    <row r="41" spans="1:6" ht="171" customHeight="1">
      <c r="B41" s="267" t="s">
        <v>203</v>
      </c>
      <c r="C41" s="268" t="s">
        <v>293</v>
      </c>
      <c r="D41" s="269" t="s">
        <v>204</v>
      </c>
      <c r="E41" s="270"/>
      <c r="F41" s="270"/>
    </row>
    <row r="42" spans="1:6" ht="51" customHeight="1">
      <c r="B42" s="271" t="s">
        <v>289</v>
      </c>
      <c r="C42" s="272" t="s">
        <v>302</v>
      </c>
      <c r="D42" s="273" t="s">
        <v>294</v>
      </c>
      <c r="E42" s="270"/>
      <c r="F42" s="270"/>
    </row>
    <row r="43" spans="1:6" ht="51" customHeight="1">
      <c r="B43" s="271" t="s">
        <v>290</v>
      </c>
      <c r="C43" s="272" t="s">
        <v>302</v>
      </c>
      <c r="D43" s="273" t="s">
        <v>295</v>
      </c>
      <c r="E43" s="270"/>
      <c r="F43" s="270"/>
    </row>
    <row r="44" spans="1:6" ht="68.25" customHeight="1">
      <c r="B44" s="271" t="s">
        <v>291</v>
      </c>
      <c r="C44" s="272" t="s">
        <v>302</v>
      </c>
      <c r="D44" s="273" t="s">
        <v>296</v>
      </c>
      <c r="E44" s="270"/>
      <c r="F44" s="270"/>
    </row>
    <row r="45" spans="1:6" s="30" customFormat="1" ht="37.5" customHeight="1">
      <c r="A45" s="275"/>
      <c r="B45" s="271" t="s">
        <v>292</v>
      </c>
      <c r="C45" s="272" t="s">
        <v>302</v>
      </c>
      <c r="D45" s="273" t="s">
        <v>297</v>
      </c>
      <c r="E45" s="274"/>
      <c r="F45" s="274"/>
    </row>
    <row r="46" spans="1:6" s="30" customFormat="1" ht="27" hidden="1" customHeight="1">
      <c r="A46" s="275"/>
      <c r="B46" s="65" t="s">
        <v>26</v>
      </c>
      <c r="C46" s="66"/>
      <c r="D46" s="67"/>
      <c r="E46" s="80"/>
      <c r="F46" s="79"/>
    </row>
    <row r="47" spans="1:6" s="30" customFormat="1" ht="27" hidden="1" customHeight="1">
      <c r="A47" s="275"/>
      <c r="B47" s="65" t="s">
        <v>34</v>
      </c>
      <c r="C47" s="66"/>
      <c r="D47" s="68"/>
      <c r="E47" s="80"/>
      <c r="F47" s="79"/>
    </row>
    <row r="48" spans="1:6" s="30" customFormat="1" ht="27" hidden="1" customHeight="1">
      <c r="A48" s="275"/>
      <c r="B48" s="65" t="s">
        <v>35</v>
      </c>
      <c r="C48" s="66"/>
      <c r="D48" s="68"/>
      <c r="E48" s="80"/>
      <c r="F48" s="79"/>
    </row>
    <row r="49" spans="1:6" s="30" customFormat="1" ht="27" hidden="1" customHeight="1">
      <c r="A49" s="275"/>
      <c r="B49" s="65" t="s">
        <v>171</v>
      </c>
      <c r="C49" s="66"/>
      <c r="D49" s="68"/>
      <c r="E49" s="80"/>
      <c r="F49" s="79"/>
    </row>
    <row r="50" spans="1:6" s="30" customFormat="1" ht="27" hidden="1" customHeight="1">
      <c r="A50" s="275"/>
      <c r="B50" s="65" t="s">
        <v>172</v>
      </c>
      <c r="C50" s="66"/>
      <c r="D50" s="68"/>
      <c r="E50" s="80"/>
      <c r="F50" s="79"/>
    </row>
    <row r="51" spans="1:6" s="30" customFormat="1" ht="27" hidden="1" customHeight="1">
      <c r="A51" s="275"/>
      <c r="B51" s="65" t="s">
        <v>195</v>
      </c>
      <c r="C51" s="66"/>
      <c r="D51" s="68"/>
      <c r="E51" s="80"/>
      <c r="F51" s="79"/>
    </row>
    <row r="52" spans="1:6" s="30" customFormat="1" ht="27" hidden="1" customHeight="1">
      <c r="A52" s="275"/>
      <c r="B52" s="65" t="s">
        <v>196</v>
      </c>
      <c r="C52" s="66"/>
      <c r="D52" s="68"/>
      <c r="E52" s="80"/>
      <c r="F52" s="79"/>
    </row>
    <row r="53" spans="1:6" s="30" customFormat="1" ht="27" hidden="1" customHeight="1">
      <c r="A53" s="275"/>
      <c r="B53" s="65" t="s">
        <v>197</v>
      </c>
      <c r="C53" s="66"/>
      <c r="D53" s="69"/>
      <c r="E53" s="80"/>
      <c r="F53" s="79"/>
    </row>
    <row r="54" spans="1:6" ht="27" customHeight="1">
      <c r="C54" s="27"/>
      <c r="D54" s="27"/>
      <c r="E54" s="27"/>
    </row>
    <row r="55" spans="1:6" ht="20.100000000000001" customHeight="1">
      <c r="B55" s="327" t="s">
        <v>27</v>
      </c>
      <c r="C55" s="328"/>
      <c r="D55" s="328"/>
      <c r="E55" s="329"/>
      <c r="F55" s="54"/>
    </row>
    <row r="56" spans="1:6" ht="20.100000000000001" customHeight="1">
      <c r="B56" s="62" t="s">
        <v>20</v>
      </c>
      <c r="C56" s="55" t="s">
        <v>21</v>
      </c>
      <c r="D56" s="55" t="s">
        <v>28</v>
      </c>
      <c r="E56" s="319" t="s">
        <v>174</v>
      </c>
      <c r="F56" s="320"/>
    </row>
    <row r="57" spans="1:6" ht="20.100000000000001" customHeight="1">
      <c r="B57" s="64" t="s">
        <v>23</v>
      </c>
      <c r="C57" s="66">
        <v>1</v>
      </c>
      <c r="D57" s="325" t="s">
        <v>255</v>
      </c>
      <c r="E57" s="323"/>
      <c r="F57" s="324"/>
    </row>
    <row r="58" spans="1:6" ht="20.100000000000001" customHeight="1">
      <c r="B58" s="64" t="s">
        <v>24</v>
      </c>
      <c r="C58" s="66">
        <v>1</v>
      </c>
      <c r="D58" s="326"/>
      <c r="E58" s="323"/>
      <c r="F58" s="324"/>
    </row>
    <row r="59" spans="1:6" ht="20.100000000000001" customHeight="1">
      <c r="B59" s="64" t="s">
        <v>25</v>
      </c>
      <c r="C59" s="64" t="s">
        <v>343</v>
      </c>
      <c r="D59" s="326"/>
      <c r="E59" s="174"/>
      <c r="F59" s="175"/>
    </row>
    <row r="60" spans="1:6" ht="20.100000000000001" customHeight="1">
      <c r="C60" t="s">
        <v>256</v>
      </c>
    </row>
    <row r="61" spans="1:6" ht="20.100000000000001" customHeight="1">
      <c r="B61" s="327" t="s">
        <v>29</v>
      </c>
      <c r="C61" s="328"/>
      <c r="D61" s="328"/>
      <c r="E61" s="329"/>
      <c r="F61" s="54"/>
    </row>
    <row r="62" spans="1:6" ht="20.100000000000001" customHeight="1">
      <c r="B62" s="70" t="s">
        <v>20</v>
      </c>
      <c r="C62" s="71" t="s">
        <v>30</v>
      </c>
      <c r="D62" s="71" t="s">
        <v>31</v>
      </c>
      <c r="E62" s="71" t="s">
        <v>32</v>
      </c>
      <c r="F62" s="71" t="s">
        <v>33</v>
      </c>
    </row>
    <row r="63" spans="1:6" ht="20.100000000000001" customHeight="1">
      <c r="B63" s="72" t="s">
        <v>23</v>
      </c>
      <c r="C63" s="73">
        <v>5</v>
      </c>
      <c r="D63" s="74">
        <v>1</v>
      </c>
      <c r="E63" s="75"/>
      <c r="F63" s="321" t="s">
        <v>257</v>
      </c>
    </row>
    <row r="64" spans="1:6" ht="20.100000000000001" customHeight="1">
      <c r="B64" s="72" t="s">
        <v>24</v>
      </c>
      <c r="C64" s="73">
        <v>6</v>
      </c>
      <c r="D64" s="74">
        <v>1</v>
      </c>
      <c r="E64" s="75"/>
      <c r="F64" s="322"/>
    </row>
    <row r="65" spans="2:9" ht="20.100000000000001" customHeight="1">
      <c r="B65" s="72" t="s">
        <v>25</v>
      </c>
      <c r="C65" s="73">
        <v>14</v>
      </c>
      <c r="D65" s="74">
        <v>1</v>
      </c>
      <c r="E65" s="75"/>
      <c r="F65" s="322"/>
    </row>
    <row r="66" spans="2:9" ht="24.95" customHeight="1">
      <c r="B66" s="327" t="s">
        <v>36</v>
      </c>
      <c r="C66" s="328"/>
      <c r="D66" s="328"/>
      <c r="E66" s="329"/>
      <c r="F66" s="327"/>
      <c r="G66" s="328"/>
    </row>
    <row r="67" spans="2:9" ht="24.95" customHeight="1">
      <c r="B67" s="76" t="s">
        <v>37</v>
      </c>
      <c r="C67" s="76" t="s">
        <v>38</v>
      </c>
      <c r="D67" s="76" t="s">
        <v>39</v>
      </c>
      <c r="E67" s="76" t="s">
        <v>40</v>
      </c>
      <c r="F67" s="76" t="s">
        <v>41</v>
      </c>
      <c r="G67" s="76" t="s">
        <v>42</v>
      </c>
    </row>
    <row r="68" spans="2:9" ht="24.95" customHeight="1">
      <c r="B68" s="355" t="s">
        <v>303</v>
      </c>
      <c r="C68" s="356"/>
      <c r="D68" s="356"/>
      <c r="E68" s="356"/>
      <c r="F68" s="356"/>
      <c r="G68" s="356"/>
    </row>
    <row r="69" spans="2:9" ht="24.95" customHeight="1">
      <c r="B69" s="77"/>
      <c r="C69" s="78"/>
      <c r="D69" s="78"/>
      <c r="E69" s="78"/>
      <c r="F69" s="78"/>
      <c r="G69" s="78"/>
    </row>
    <row r="70" spans="2:9" ht="24.95" customHeight="1"/>
    <row r="71" spans="2:9" ht="24.95" customHeight="1">
      <c r="B71" s="327" t="s">
        <v>43</v>
      </c>
      <c r="C71" s="328"/>
      <c r="D71" s="328"/>
      <c r="E71" s="329" t="s">
        <v>70</v>
      </c>
      <c r="F71" s="327"/>
      <c r="G71" s="328"/>
    </row>
    <row r="72" spans="2:9" ht="24.95" customHeight="1">
      <c r="D72" s="330" t="s">
        <v>44</v>
      </c>
      <c r="E72" s="330"/>
      <c r="F72" s="330"/>
      <c r="G72" s="330"/>
    </row>
    <row r="73" spans="2:9" ht="24.95" customHeight="1">
      <c r="B73" s="76" t="s">
        <v>37</v>
      </c>
      <c r="C73" s="76" t="s">
        <v>38</v>
      </c>
      <c r="D73" s="76" t="s">
        <v>45</v>
      </c>
      <c r="E73" s="76" t="s">
        <v>46</v>
      </c>
      <c r="F73" s="76" t="s">
        <v>47</v>
      </c>
      <c r="G73" s="76" t="s">
        <v>48</v>
      </c>
    </row>
    <row r="74" spans="2:9" ht="24.95" customHeight="1">
      <c r="B74" s="333" t="s">
        <v>202</v>
      </c>
      <c r="C74" s="334"/>
      <c r="D74" s="334"/>
      <c r="E74" s="334"/>
      <c r="F74" s="334"/>
      <c r="G74" s="335"/>
    </row>
    <row r="75" spans="2:9" ht="24.95" customHeight="1">
      <c r="B75" s="336"/>
      <c r="C75" s="337"/>
      <c r="D75" s="337"/>
      <c r="E75" s="337"/>
      <c r="F75" s="337"/>
      <c r="G75" s="338"/>
    </row>
    <row r="76" spans="2:9" ht="24.95" customHeight="1"/>
    <row r="77" spans="2:9" ht="52.5" customHeight="1">
      <c r="B77" s="327" t="s">
        <v>49</v>
      </c>
      <c r="C77" s="328"/>
      <c r="D77" s="328"/>
      <c r="E77" s="329"/>
      <c r="F77" s="327"/>
      <c r="G77" s="328"/>
      <c r="H77" s="84"/>
    </row>
    <row r="78" spans="2:9" ht="24.95" customHeight="1">
      <c r="B78" s="81" t="s">
        <v>37</v>
      </c>
      <c r="C78" s="81" t="s">
        <v>38</v>
      </c>
      <c r="D78" s="81" t="s">
        <v>39</v>
      </c>
      <c r="E78" s="81" t="s">
        <v>40</v>
      </c>
      <c r="F78" s="81" t="s">
        <v>41</v>
      </c>
      <c r="G78" s="82" t="s">
        <v>155</v>
      </c>
      <c r="H78" s="85" t="s">
        <v>212</v>
      </c>
    </row>
    <row r="79" spans="2:9" ht="310.5" customHeight="1">
      <c r="B79" s="276">
        <v>1</v>
      </c>
      <c r="C79" s="216" t="s">
        <v>186</v>
      </c>
      <c r="D79" s="110" t="s">
        <v>187</v>
      </c>
      <c r="E79" s="83" t="s">
        <v>188</v>
      </c>
      <c r="F79" s="83"/>
      <c r="G79" s="210" t="s">
        <v>348</v>
      </c>
      <c r="H79" s="86" t="s">
        <v>213</v>
      </c>
    </row>
    <row r="80" spans="2:9" ht="213" customHeight="1">
      <c r="B80" s="276">
        <v>2</v>
      </c>
      <c r="C80" s="216" t="s">
        <v>330</v>
      </c>
      <c r="D80" s="83"/>
      <c r="E80" s="83" t="s">
        <v>162</v>
      </c>
      <c r="F80" s="201" t="s">
        <v>332</v>
      </c>
      <c r="G80" s="201" t="s">
        <v>333</v>
      </c>
      <c r="H80" s="73" t="s">
        <v>214</v>
      </c>
      <c r="I80" s="31"/>
    </row>
    <row r="81" spans="1:9" ht="283.5" customHeight="1">
      <c r="B81" s="276">
        <v>3</v>
      </c>
      <c r="C81" s="216" t="s">
        <v>331</v>
      </c>
      <c r="D81" s="210"/>
      <c r="E81" s="210" t="s">
        <v>162</v>
      </c>
      <c r="F81" s="277">
        <v>15</v>
      </c>
      <c r="G81" s="278" t="s">
        <v>258</v>
      </c>
      <c r="H81" s="208" t="s">
        <v>214</v>
      </c>
      <c r="I81" s="32"/>
    </row>
    <row r="82" spans="1:9" ht="294.75" customHeight="1">
      <c r="B82" s="276">
        <v>4</v>
      </c>
      <c r="C82" s="279" t="s">
        <v>164</v>
      </c>
      <c r="D82" s="210"/>
      <c r="E82" s="210" t="s">
        <v>163</v>
      </c>
      <c r="F82" s="216" t="s">
        <v>326</v>
      </c>
      <c r="G82" s="280" t="s">
        <v>260</v>
      </c>
      <c r="H82" s="208" t="s">
        <v>214</v>
      </c>
    </row>
    <row r="83" spans="1:9" ht="180.75" customHeight="1">
      <c r="B83" s="276">
        <v>5</v>
      </c>
      <c r="C83" s="279" t="s">
        <v>327</v>
      </c>
      <c r="D83" s="210"/>
      <c r="E83" s="210" t="s">
        <v>162</v>
      </c>
      <c r="F83" s="277">
        <v>12</v>
      </c>
      <c r="G83" s="281" t="s">
        <v>328</v>
      </c>
      <c r="H83" s="178"/>
    </row>
    <row r="84" spans="1:9" ht="409.6" customHeight="1">
      <c r="B84" s="276">
        <v>6</v>
      </c>
      <c r="C84" s="210" t="s">
        <v>199</v>
      </c>
      <c r="D84" s="210"/>
      <c r="E84" s="210" t="s">
        <v>162</v>
      </c>
      <c r="F84" s="279" t="s">
        <v>329</v>
      </c>
      <c r="G84" s="281" t="s">
        <v>259</v>
      </c>
      <c r="H84" s="178"/>
    </row>
    <row r="85" spans="1:9" ht="133.5" customHeight="1">
      <c r="B85" s="276">
        <v>7</v>
      </c>
      <c r="C85" s="210" t="s">
        <v>160</v>
      </c>
      <c r="D85" s="216" t="s">
        <v>110</v>
      </c>
      <c r="E85" s="210" t="s">
        <v>158</v>
      </c>
      <c r="F85" s="228" t="s">
        <v>346</v>
      </c>
      <c r="G85" s="205" t="s">
        <v>347</v>
      </c>
      <c r="H85" s="211" t="s">
        <v>204</v>
      </c>
    </row>
    <row r="86" spans="1:9" ht="162.75" customHeight="1">
      <c r="B86" s="276">
        <v>8</v>
      </c>
      <c r="C86" s="210" t="s">
        <v>159</v>
      </c>
      <c r="D86" s="380" t="s">
        <v>111</v>
      </c>
      <c r="E86" s="228" t="s">
        <v>198</v>
      </c>
      <c r="F86" s="228" t="s">
        <v>310</v>
      </c>
      <c r="G86" s="228" t="s">
        <v>311</v>
      </c>
      <c r="H86" s="388" t="s">
        <v>312</v>
      </c>
    </row>
    <row r="87" spans="1:9" ht="222.75" customHeight="1">
      <c r="B87" s="276">
        <v>9</v>
      </c>
      <c r="C87" s="210" t="s">
        <v>261</v>
      </c>
      <c r="D87" s="380"/>
      <c r="E87" s="228" t="s">
        <v>313</v>
      </c>
      <c r="F87" s="282"/>
      <c r="G87" s="228"/>
      <c r="H87" s="389"/>
    </row>
    <row r="88" spans="1:9" ht="102.75" customHeight="1">
      <c r="B88" s="344">
        <v>10</v>
      </c>
      <c r="C88" s="306" t="s">
        <v>161</v>
      </c>
      <c r="D88" s="341" t="s">
        <v>112</v>
      </c>
      <c r="E88" s="348" t="s">
        <v>190</v>
      </c>
      <c r="F88" s="227" t="s">
        <v>314</v>
      </c>
      <c r="G88" s="227" t="s">
        <v>315</v>
      </c>
      <c r="H88" s="209"/>
    </row>
    <row r="89" spans="1:9" ht="116.25" customHeight="1">
      <c r="B89" s="344"/>
      <c r="C89" s="306"/>
      <c r="D89" s="342"/>
      <c r="E89" s="348"/>
      <c r="F89" s="227" t="s">
        <v>316</v>
      </c>
      <c r="G89" s="227" t="s">
        <v>210</v>
      </c>
      <c r="H89" s="209"/>
    </row>
    <row r="90" spans="1:9" ht="307.5" customHeight="1">
      <c r="B90" s="276">
        <v>11</v>
      </c>
      <c r="C90" s="283" t="s">
        <v>166</v>
      </c>
      <c r="D90" s="343"/>
      <c r="E90" s="284" t="s">
        <v>271</v>
      </c>
      <c r="F90" s="184" t="s">
        <v>317</v>
      </c>
      <c r="G90" s="285" t="s">
        <v>318</v>
      </c>
      <c r="H90" s="209"/>
    </row>
    <row r="91" spans="1:9" ht="307.5" customHeight="1">
      <c r="B91" s="195">
        <v>12</v>
      </c>
      <c r="C91" s="215" t="s">
        <v>243</v>
      </c>
      <c r="D91" s="230" t="s">
        <v>112</v>
      </c>
      <c r="E91" s="215" t="s">
        <v>319</v>
      </c>
      <c r="F91" s="227" t="s">
        <v>320</v>
      </c>
      <c r="G91" s="229" t="s">
        <v>321</v>
      </c>
      <c r="H91" s="182" t="s">
        <v>262</v>
      </c>
    </row>
    <row r="92" spans="1:9" ht="307.5" customHeight="1">
      <c r="B92" s="199">
        <v>13</v>
      </c>
      <c r="C92" s="215" t="s">
        <v>244</v>
      </c>
      <c r="D92" s="230" t="s">
        <v>245</v>
      </c>
      <c r="E92" s="215" t="s">
        <v>322</v>
      </c>
      <c r="F92" s="227" t="s">
        <v>323</v>
      </c>
      <c r="G92" s="229" t="s">
        <v>324</v>
      </c>
      <c r="H92" s="179" t="s">
        <v>214</v>
      </c>
    </row>
    <row r="93" spans="1:9" ht="307.5" customHeight="1">
      <c r="B93" s="195">
        <v>14</v>
      </c>
      <c r="C93" s="215" t="s">
        <v>246</v>
      </c>
      <c r="D93" s="230" t="s">
        <v>245</v>
      </c>
      <c r="E93" s="215" t="s">
        <v>247</v>
      </c>
      <c r="F93" s="227" t="s">
        <v>325</v>
      </c>
      <c r="G93" s="233" t="s">
        <v>248</v>
      </c>
      <c r="H93" s="183" t="s">
        <v>214</v>
      </c>
    </row>
    <row r="94" spans="1:9" ht="185.25" customHeight="1">
      <c r="B94" s="195">
        <v>15</v>
      </c>
      <c r="C94" s="215" t="s">
        <v>249</v>
      </c>
      <c r="D94" s="230" t="s">
        <v>245</v>
      </c>
      <c r="E94" s="215" t="s">
        <v>263</v>
      </c>
      <c r="F94" s="184" t="s">
        <v>272</v>
      </c>
      <c r="G94" s="234" t="s">
        <v>264</v>
      </c>
      <c r="H94" s="232" t="s">
        <v>265</v>
      </c>
    </row>
    <row r="95" spans="1:9" ht="223.5" customHeight="1">
      <c r="B95" s="195">
        <v>16</v>
      </c>
      <c r="C95" s="216" t="s">
        <v>175</v>
      </c>
      <c r="D95" s="216" t="s">
        <v>176</v>
      </c>
      <c r="E95" s="216" t="s">
        <v>177</v>
      </c>
      <c r="F95" s="216" t="s">
        <v>205</v>
      </c>
      <c r="G95" s="216" t="s">
        <v>341</v>
      </c>
      <c r="H95" s="211" t="s">
        <v>342</v>
      </c>
      <c r="I95" s="34" t="s">
        <v>50</v>
      </c>
    </row>
    <row r="96" spans="1:9" ht="267" customHeight="1">
      <c r="A96" s="270"/>
      <c r="B96" s="196">
        <v>17</v>
      </c>
      <c r="C96" s="215" t="s">
        <v>192</v>
      </c>
      <c r="D96" s="222" t="s">
        <v>193</v>
      </c>
      <c r="E96" s="222" t="s">
        <v>194</v>
      </c>
      <c r="F96" s="222" t="s">
        <v>340</v>
      </c>
      <c r="G96" s="222" t="s">
        <v>363</v>
      </c>
      <c r="H96" s="231" t="s">
        <v>266</v>
      </c>
      <c r="I96" s="35" t="s">
        <v>156</v>
      </c>
    </row>
    <row r="97" spans="1:9" ht="103.5" customHeight="1">
      <c r="A97" s="197"/>
      <c r="B97" s="196">
        <v>18</v>
      </c>
      <c r="C97" s="177" t="s">
        <v>113</v>
      </c>
      <c r="D97" s="163" t="s">
        <v>109</v>
      </c>
      <c r="E97" s="164" t="s">
        <v>165</v>
      </c>
      <c r="F97" s="221" t="s">
        <v>344</v>
      </c>
      <c r="G97" s="226" t="s">
        <v>345</v>
      </c>
      <c r="H97" s="180" t="s">
        <v>270</v>
      </c>
      <c r="I97" s="35"/>
    </row>
    <row r="98" spans="1:9" ht="57.75" customHeight="1">
      <c r="A98" s="197"/>
      <c r="B98" s="198"/>
      <c r="C98" s="391" t="s">
        <v>299</v>
      </c>
      <c r="D98" s="392"/>
      <c r="E98" s="354"/>
      <c r="F98" s="352" t="s">
        <v>300</v>
      </c>
      <c r="G98" s="353"/>
      <c r="H98" s="354"/>
      <c r="I98" s="35"/>
    </row>
    <row r="99" spans="1:9" ht="36.75" customHeight="1">
      <c r="A99" s="197"/>
      <c r="B99" s="142"/>
      <c r="C99" s="165" t="s">
        <v>231</v>
      </c>
      <c r="D99" s="166" t="s">
        <v>232</v>
      </c>
      <c r="E99" s="167" t="s">
        <v>233</v>
      </c>
      <c r="F99" s="160" t="s">
        <v>237</v>
      </c>
      <c r="G99" s="161" t="s">
        <v>250</v>
      </c>
      <c r="H99" s="161" t="s">
        <v>238</v>
      </c>
      <c r="I99" s="148"/>
    </row>
    <row r="100" spans="1:9" ht="36.75" customHeight="1">
      <c r="A100" s="197"/>
      <c r="B100" s="142"/>
      <c r="C100" s="156" t="s">
        <v>234</v>
      </c>
      <c r="D100" s="154">
        <v>24</v>
      </c>
      <c r="E100" s="158">
        <v>5.6338028169014086E-2</v>
      </c>
      <c r="F100" s="162" t="s">
        <v>239</v>
      </c>
      <c r="G100" s="169">
        <v>122</v>
      </c>
      <c r="H100" s="170">
        <v>0.27790432801822323</v>
      </c>
      <c r="I100" s="148"/>
    </row>
    <row r="101" spans="1:9" ht="21.75" customHeight="1">
      <c r="A101" s="197"/>
      <c r="B101" s="142"/>
      <c r="C101" s="156" t="s">
        <v>235</v>
      </c>
      <c r="D101" s="154">
        <v>213</v>
      </c>
      <c r="E101" s="158">
        <v>0.5</v>
      </c>
      <c r="F101" s="162" t="s">
        <v>240</v>
      </c>
      <c r="G101" s="169">
        <v>305</v>
      </c>
      <c r="H101" s="170">
        <v>0.69476082004555806</v>
      </c>
      <c r="I101" s="148"/>
    </row>
    <row r="102" spans="1:9" ht="40.5" customHeight="1">
      <c r="A102" s="197"/>
      <c r="B102" s="142"/>
      <c r="C102" s="156" t="s">
        <v>236</v>
      </c>
      <c r="D102" s="154">
        <v>177</v>
      </c>
      <c r="E102" s="158">
        <v>0.41549295774647887</v>
      </c>
      <c r="F102" s="162" t="s">
        <v>241</v>
      </c>
      <c r="G102" s="169">
        <v>12</v>
      </c>
      <c r="H102" s="170">
        <v>2.7334851936218679E-2</v>
      </c>
      <c r="I102" s="148"/>
    </row>
    <row r="103" spans="1:9" ht="37.5" customHeight="1">
      <c r="A103" s="197"/>
      <c r="B103" s="142"/>
      <c r="C103" s="157" t="s">
        <v>298</v>
      </c>
      <c r="D103" s="154">
        <v>12</v>
      </c>
      <c r="E103" s="158">
        <v>2.8169014084507043E-2</v>
      </c>
      <c r="F103" s="159" t="s">
        <v>242</v>
      </c>
      <c r="G103" s="171">
        <f>SUM(G100:G102)</f>
        <v>439</v>
      </c>
      <c r="H103" s="172">
        <f ca="1">SUM(H100:H103)</f>
        <v>1.0068493150684932</v>
      </c>
      <c r="I103" s="148"/>
    </row>
    <row r="104" spans="1:9" ht="72.75" customHeight="1">
      <c r="B104" s="5"/>
      <c r="C104" s="155" t="s">
        <v>251</v>
      </c>
      <c r="D104" s="173">
        <f>SUM(D100:D103)</f>
        <v>426</v>
      </c>
      <c r="E104" s="168">
        <v>1</v>
      </c>
      <c r="F104" s="387" t="s">
        <v>301</v>
      </c>
      <c r="G104" s="387"/>
      <c r="H104" s="387"/>
      <c r="I104" s="149" t="s">
        <v>173</v>
      </c>
    </row>
    <row r="105" spans="1:9" ht="44.25" customHeight="1">
      <c r="B105" s="5"/>
      <c r="C105" s="151"/>
      <c r="D105" s="152"/>
      <c r="E105" s="153"/>
      <c r="F105" s="200"/>
      <c r="G105" s="200"/>
      <c r="H105" s="200"/>
      <c r="I105" s="149"/>
    </row>
    <row r="106" spans="1:9" ht="39" customHeight="1">
      <c r="B106" s="5"/>
      <c r="C106" s="151"/>
      <c r="D106" s="152"/>
      <c r="E106" s="153"/>
      <c r="F106" s="153"/>
      <c r="G106" s="153"/>
      <c r="H106" s="150"/>
      <c r="I106" s="149"/>
    </row>
    <row r="107" spans="1:9" ht="39" customHeight="1">
      <c r="B107" s="5"/>
      <c r="C107" s="151"/>
      <c r="D107" s="152"/>
      <c r="E107" s="153"/>
      <c r="F107" s="153"/>
      <c r="G107" s="153"/>
      <c r="H107" s="150"/>
      <c r="I107" s="149"/>
    </row>
    <row r="108" spans="1:9" ht="39" customHeight="1">
      <c r="B108" s="5"/>
      <c r="C108" s="151"/>
      <c r="D108" s="152"/>
      <c r="E108" s="153"/>
      <c r="F108" s="153"/>
      <c r="G108" s="153"/>
      <c r="H108" s="150"/>
      <c r="I108" s="149"/>
    </row>
    <row r="109" spans="1:9" ht="39" customHeight="1">
      <c r="B109" s="5"/>
      <c r="C109" s="145"/>
      <c r="D109" s="146"/>
      <c r="E109" s="147"/>
      <c r="F109" s="147"/>
      <c r="G109" s="147"/>
      <c r="H109" s="144"/>
      <c r="I109" s="37"/>
    </row>
    <row r="110" spans="1:9" ht="39" customHeight="1">
      <c r="B110" s="5"/>
      <c r="C110" s="145"/>
      <c r="D110" s="146"/>
      <c r="E110" s="147"/>
      <c r="F110" s="147"/>
      <c r="G110" s="147"/>
      <c r="H110" s="144"/>
      <c r="I110" s="37"/>
    </row>
    <row r="111" spans="1:9" ht="39" customHeight="1">
      <c r="B111" s="5"/>
      <c r="C111" s="145"/>
      <c r="D111" s="146"/>
      <c r="E111" s="147"/>
      <c r="F111" s="147"/>
      <c r="G111" s="147"/>
      <c r="H111" s="144"/>
      <c r="I111" s="37"/>
    </row>
    <row r="112" spans="1:9" ht="39" customHeight="1">
      <c r="B112" s="5"/>
      <c r="C112" s="145"/>
      <c r="D112" s="146"/>
      <c r="E112" s="147"/>
      <c r="F112" s="147"/>
      <c r="G112" s="147"/>
      <c r="H112" s="144"/>
      <c r="I112" s="37"/>
    </row>
    <row r="113" spans="2:9" ht="39" customHeight="1">
      <c r="B113" s="5"/>
      <c r="C113" s="145"/>
      <c r="D113" s="146"/>
      <c r="E113" s="147"/>
      <c r="F113" s="147"/>
      <c r="G113" s="147"/>
      <c r="H113" s="144"/>
      <c r="I113" s="37"/>
    </row>
    <row r="114" spans="2:9" ht="47.25" customHeight="1">
      <c r="B114" s="139" t="s">
        <v>51</v>
      </c>
      <c r="C114" s="104"/>
      <c r="D114" s="143"/>
      <c r="E114" s="104"/>
      <c r="F114" s="104"/>
      <c r="G114" s="104"/>
      <c r="H114" s="114"/>
      <c r="I114" s="38" t="s">
        <v>157</v>
      </c>
    </row>
    <row r="115" spans="2:9" ht="79.5" customHeight="1">
      <c r="B115" s="140" t="s">
        <v>52</v>
      </c>
      <c r="C115" s="140" t="s">
        <v>53</v>
      </c>
      <c r="D115" s="140" t="s">
        <v>54</v>
      </c>
      <c r="E115" s="140" t="s">
        <v>55</v>
      </c>
      <c r="F115" s="141" t="s">
        <v>56</v>
      </c>
      <c r="G115" s="140" t="s">
        <v>57</v>
      </c>
      <c r="H115" s="114"/>
      <c r="I115" s="33" t="s">
        <v>157</v>
      </c>
    </row>
    <row r="116" spans="2:9" ht="77.25" customHeight="1">
      <c r="B116" s="223">
        <v>423166</v>
      </c>
      <c r="C116" s="223">
        <v>264</v>
      </c>
      <c r="D116" s="224">
        <v>3165600</v>
      </c>
      <c r="E116" s="225" t="s">
        <v>349</v>
      </c>
      <c r="F116" s="223" t="s">
        <v>115</v>
      </c>
      <c r="G116" s="235" t="s">
        <v>350</v>
      </c>
      <c r="H116" s="115"/>
      <c r="I116" s="40" t="s">
        <v>157</v>
      </c>
    </row>
    <row r="117" spans="2:9" ht="75.75" customHeight="1">
      <c r="B117" s="223">
        <v>425939</v>
      </c>
      <c r="C117" s="223">
        <v>242</v>
      </c>
      <c r="D117" s="224">
        <v>60000000</v>
      </c>
      <c r="E117" s="225" t="s">
        <v>273</v>
      </c>
      <c r="F117" s="236">
        <v>0</v>
      </c>
      <c r="G117" s="235" t="s">
        <v>351</v>
      </c>
      <c r="H117" s="115"/>
      <c r="I117" s="33" t="s">
        <v>157</v>
      </c>
    </row>
    <row r="118" spans="2:9" ht="51.75" customHeight="1">
      <c r="B118" s="88" t="s">
        <v>58</v>
      </c>
      <c r="C118" s="89"/>
      <c r="D118" s="90"/>
      <c r="E118" s="90"/>
      <c r="F118" s="90"/>
      <c r="G118" s="91"/>
      <c r="H118" s="116"/>
      <c r="I118" s="2" t="s">
        <v>156</v>
      </c>
    </row>
    <row r="119" spans="2:9" ht="40.5" customHeight="1">
      <c r="B119" s="345" t="s">
        <v>361</v>
      </c>
      <c r="C119" s="346"/>
      <c r="D119" s="347"/>
      <c r="E119" s="347"/>
      <c r="F119" s="347"/>
      <c r="G119" s="87"/>
      <c r="H119" s="114"/>
      <c r="I119" s="3" t="s">
        <v>157</v>
      </c>
    </row>
    <row r="120" spans="2:9" ht="55.5" customHeight="1">
      <c r="B120" s="92" t="s">
        <v>59</v>
      </c>
      <c r="C120" s="92" t="s">
        <v>60</v>
      </c>
      <c r="D120" s="93" t="s">
        <v>38</v>
      </c>
      <c r="E120" s="92" t="s">
        <v>61</v>
      </c>
      <c r="F120" s="92" t="s">
        <v>179</v>
      </c>
      <c r="G120" s="92" t="s">
        <v>62</v>
      </c>
      <c r="H120" s="114"/>
      <c r="I120" s="3" t="s">
        <v>157</v>
      </c>
    </row>
    <row r="121" spans="2:9" ht="30" customHeight="1">
      <c r="B121" s="385">
        <v>100</v>
      </c>
      <c r="C121" s="243">
        <v>111</v>
      </c>
      <c r="D121" s="244" t="s">
        <v>134</v>
      </c>
      <c r="E121" s="245">
        <v>9682501842</v>
      </c>
      <c r="F121" s="245">
        <v>2238300000</v>
      </c>
      <c r="G121" s="246">
        <f>+E121-F121</f>
        <v>7444201842</v>
      </c>
      <c r="H121" s="114"/>
      <c r="I121" s="41" t="s">
        <v>200</v>
      </c>
    </row>
    <row r="122" spans="2:9" ht="32.25" customHeight="1">
      <c r="B122" s="390"/>
      <c r="C122" s="243">
        <v>113</v>
      </c>
      <c r="D122" s="244" t="s">
        <v>135</v>
      </c>
      <c r="E122" s="245">
        <v>524836800</v>
      </c>
      <c r="F122" s="245">
        <v>131209200</v>
      </c>
      <c r="G122" s="246">
        <f t="shared" ref="G122:G127" si="0">+E122-F122</f>
        <v>393627600</v>
      </c>
      <c r="H122" s="114"/>
      <c r="I122" s="3" t="s">
        <v>157</v>
      </c>
    </row>
    <row r="123" spans="2:9" ht="33.75" customHeight="1">
      <c r="B123" s="390"/>
      <c r="C123" s="243">
        <v>114</v>
      </c>
      <c r="D123" s="244" t="s">
        <v>136</v>
      </c>
      <c r="E123" s="245">
        <v>850611554</v>
      </c>
      <c r="F123" s="245">
        <v>0</v>
      </c>
      <c r="G123" s="246">
        <f t="shared" si="0"/>
        <v>850611554</v>
      </c>
      <c r="H123" s="117"/>
      <c r="I123" s="36"/>
    </row>
    <row r="124" spans="2:9" ht="33" customHeight="1">
      <c r="B124" s="390"/>
      <c r="C124" s="243">
        <v>133</v>
      </c>
      <c r="D124" s="244" t="s">
        <v>352</v>
      </c>
      <c r="E124" s="245">
        <v>491066725</v>
      </c>
      <c r="F124" s="245">
        <v>268398292</v>
      </c>
      <c r="G124" s="246">
        <f t="shared" si="0"/>
        <v>222668433</v>
      </c>
      <c r="H124" s="117"/>
      <c r="I124" s="36"/>
    </row>
    <row r="125" spans="2:9" ht="34.5" customHeight="1">
      <c r="B125" s="390"/>
      <c r="C125" s="243">
        <v>144</v>
      </c>
      <c r="D125" s="244" t="s">
        <v>137</v>
      </c>
      <c r="E125" s="247">
        <v>481604290</v>
      </c>
      <c r="F125" s="245">
        <v>74763684</v>
      </c>
      <c r="G125" s="246">
        <f t="shared" si="0"/>
        <v>406840606</v>
      </c>
      <c r="H125" s="39"/>
      <c r="I125" s="36"/>
    </row>
    <row r="126" spans="2:9" ht="33" customHeight="1">
      <c r="B126" s="390"/>
      <c r="C126" s="243">
        <v>145</v>
      </c>
      <c r="D126" s="244" t="s">
        <v>353</v>
      </c>
      <c r="E126" s="247">
        <v>185250000</v>
      </c>
      <c r="F126" s="245">
        <v>9000000</v>
      </c>
      <c r="G126" s="246">
        <f t="shared" si="0"/>
        <v>176250000</v>
      </c>
      <c r="H126" s="118"/>
      <c r="I126" s="36"/>
    </row>
    <row r="127" spans="2:9" ht="25.5" customHeight="1">
      <c r="B127" s="385">
        <v>200</v>
      </c>
      <c r="C127" s="243">
        <v>199</v>
      </c>
      <c r="D127" s="244" t="s">
        <v>138</v>
      </c>
      <c r="E127" s="245">
        <v>341850810</v>
      </c>
      <c r="F127" s="245">
        <v>47384444</v>
      </c>
      <c r="G127" s="246">
        <f t="shared" si="0"/>
        <v>294466366</v>
      </c>
      <c r="H127" s="117"/>
      <c r="I127" s="36"/>
    </row>
    <row r="128" spans="2:9" ht="43.5" customHeight="1">
      <c r="B128" s="390"/>
      <c r="C128" s="248">
        <v>210</v>
      </c>
      <c r="D128" s="249" t="s">
        <v>139</v>
      </c>
      <c r="E128" s="250">
        <f>+E129+E130+E131</f>
        <v>144000000</v>
      </c>
      <c r="F128" s="251">
        <f>+F129+F130+F131</f>
        <v>26240019</v>
      </c>
      <c r="G128" s="95">
        <f>+E128-F128</f>
        <v>117759981</v>
      </c>
      <c r="H128" s="117"/>
      <c r="I128" s="36"/>
    </row>
    <row r="129" spans="2:9" ht="45" customHeight="1">
      <c r="B129" s="390"/>
      <c r="C129" s="243">
        <v>211</v>
      </c>
      <c r="D129" s="244" t="s">
        <v>140</v>
      </c>
      <c r="E129" s="245">
        <v>96000000</v>
      </c>
      <c r="F129" s="245">
        <v>21523000</v>
      </c>
      <c r="G129" s="252">
        <f>+E129-F129</f>
        <v>74477000</v>
      </c>
      <c r="H129" s="117"/>
      <c r="I129" s="36"/>
    </row>
    <row r="130" spans="2:9" ht="42.75" customHeight="1">
      <c r="B130" s="390"/>
      <c r="C130" s="243">
        <v>212</v>
      </c>
      <c r="D130" s="244" t="s">
        <v>141</v>
      </c>
      <c r="E130" s="245">
        <v>16800000</v>
      </c>
      <c r="F130" s="245">
        <v>4077678</v>
      </c>
      <c r="G130" s="253">
        <f>+E130-F130</f>
        <v>12722322</v>
      </c>
      <c r="H130" s="119"/>
    </row>
    <row r="131" spans="2:9" ht="42.75" customHeight="1">
      <c r="B131" s="390"/>
      <c r="C131" s="243">
        <v>214</v>
      </c>
      <c r="D131" s="244" t="s">
        <v>142</v>
      </c>
      <c r="E131" s="245">
        <v>31200000</v>
      </c>
      <c r="F131" s="245">
        <v>639341</v>
      </c>
      <c r="G131" s="253">
        <f>+E131-F131</f>
        <v>30560659</v>
      </c>
      <c r="H131" s="119"/>
    </row>
    <row r="132" spans="2:9" ht="42.75" customHeight="1">
      <c r="B132" s="390"/>
      <c r="C132" s="248">
        <v>230</v>
      </c>
      <c r="D132" s="254" t="s">
        <v>143</v>
      </c>
      <c r="E132" s="251">
        <f>SUM(E133)</f>
        <v>4953599</v>
      </c>
      <c r="F132" s="251">
        <f>SUM(F133)</f>
        <v>0</v>
      </c>
      <c r="G132" s="98">
        <f t="shared" ref="G132:G138" si="1">+E132-F132</f>
        <v>4953599</v>
      </c>
      <c r="H132" s="119"/>
    </row>
    <row r="133" spans="2:9" ht="42.75" customHeight="1">
      <c r="B133" s="390"/>
      <c r="C133" s="255">
        <v>232</v>
      </c>
      <c r="D133" s="256" t="s">
        <v>274</v>
      </c>
      <c r="E133" s="245">
        <v>4953599</v>
      </c>
      <c r="F133" s="245">
        <v>0</v>
      </c>
      <c r="G133" s="257">
        <f t="shared" si="1"/>
        <v>4953599</v>
      </c>
      <c r="H133" s="119"/>
    </row>
    <row r="134" spans="2:9" ht="42.75" customHeight="1">
      <c r="B134" s="390"/>
      <c r="C134" s="212">
        <v>240</v>
      </c>
      <c r="D134" s="258" t="s">
        <v>144</v>
      </c>
      <c r="E134" s="251">
        <f>SUM(E135:E138)</f>
        <v>71000000</v>
      </c>
      <c r="F134" s="251">
        <f>SUM(F135:F138)</f>
        <v>0</v>
      </c>
      <c r="G134" s="97">
        <f t="shared" si="1"/>
        <v>71000000</v>
      </c>
      <c r="H134" s="119"/>
    </row>
    <row r="135" spans="2:9" ht="42.75" customHeight="1">
      <c r="B135" s="390"/>
      <c r="C135" s="243">
        <v>242</v>
      </c>
      <c r="D135" s="244" t="s">
        <v>178</v>
      </c>
      <c r="E135" s="245">
        <v>10000000</v>
      </c>
      <c r="F135" s="245">
        <v>0</v>
      </c>
      <c r="G135" s="259">
        <f t="shared" si="1"/>
        <v>10000000</v>
      </c>
      <c r="H135" s="119"/>
    </row>
    <row r="136" spans="2:9" ht="36" customHeight="1">
      <c r="B136" s="390"/>
      <c r="C136" s="243">
        <v>243</v>
      </c>
      <c r="D136" s="244" t="s">
        <v>354</v>
      </c>
      <c r="E136" s="260">
        <v>45000000</v>
      </c>
      <c r="F136" s="245">
        <v>0</v>
      </c>
      <c r="G136" s="259">
        <f t="shared" si="1"/>
        <v>45000000</v>
      </c>
      <c r="H136" s="42"/>
    </row>
    <row r="137" spans="2:9" ht="36" customHeight="1">
      <c r="B137" s="390"/>
      <c r="C137" s="243">
        <v>244</v>
      </c>
      <c r="D137" s="244" t="s">
        <v>145</v>
      </c>
      <c r="E137" s="260">
        <v>11000000</v>
      </c>
      <c r="F137" s="245">
        <v>0</v>
      </c>
      <c r="G137" s="259">
        <f t="shared" si="1"/>
        <v>11000000</v>
      </c>
      <c r="H137" s="42"/>
    </row>
    <row r="138" spans="2:9" ht="30.75" customHeight="1">
      <c r="B138" s="390"/>
      <c r="C138" s="243">
        <v>246</v>
      </c>
      <c r="D138" s="244" t="s">
        <v>275</v>
      </c>
      <c r="E138" s="245">
        <v>5000000</v>
      </c>
      <c r="F138" s="245">
        <v>0</v>
      </c>
      <c r="G138" s="259">
        <f t="shared" si="1"/>
        <v>5000000</v>
      </c>
      <c r="H138" s="42"/>
    </row>
    <row r="139" spans="2:9" ht="36.75" customHeight="1">
      <c r="B139" s="390"/>
      <c r="C139" s="212">
        <v>250</v>
      </c>
      <c r="D139" s="249" t="s">
        <v>146</v>
      </c>
      <c r="E139" s="251">
        <f>SUM(E140:E141)</f>
        <v>542926525</v>
      </c>
      <c r="F139" s="213">
        <f>+F140+F141</f>
        <v>78256045</v>
      </c>
      <c r="G139" s="97">
        <f>+E139-F139</f>
        <v>464670480</v>
      </c>
      <c r="H139" s="42"/>
    </row>
    <row r="140" spans="2:9" ht="27.75" customHeight="1">
      <c r="B140" s="390"/>
      <c r="C140" s="243">
        <v>251</v>
      </c>
      <c r="D140" s="244" t="s">
        <v>147</v>
      </c>
      <c r="E140" s="237">
        <v>441000000</v>
      </c>
      <c r="F140" s="214">
        <v>63000000</v>
      </c>
      <c r="G140" s="192">
        <f t="shared" ref="G140:G141" si="2">+E140-F140</f>
        <v>378000000</v>
      </c>
      <c r="H140" s="42"/>
    </row>
    <row r="141" spans="2:9" ht="33" customHeight="1">
      <c r="B141" s="390"/>
      <c r="C141" s="243">
        <v>255</v>
      </c>
      <c r="D141" s="244" t="s">
        <v>148</v>
      </c>
      <c r="E141" s="237">
        <v>101926525</v>
      </c>
      <c r="F141" s="214">
        <v>15256045</v>
      </c>
      <c r="G141" s="192">
        <f t="shared" si="2"/>
        <v>86670480</v>
      </c>
      <c r="H141" s="42"/>
    </row>
    <row r="142" spans="2:9" ht="38.25" customHeight="1">
      <c r="B142" s="390"/>
      <c r="C142" s="212">
        <v>260</v>
      </c>
      <c r="D142" s="249" t="s">
        <v>149</v>
      </c>
      <c r="E142" s="251">
        <f>SUM(E143:E145)</f>
        <v>29067206</v>
      </c>
      <c r="F142" s="213">
        <f>+F143+F144+F145</f>
        <v>3645600</v>
      </c>
      <c r="G142" s="98">
        <f>+E142-F142</f>
        <v>25421606</v>
      </c>
      <c r="H142" s="42"/>
    </row>
    <row r="143" spans="2:9" ht="27.75" customHeight="1">
      <c r="B143" s="390"/>
      <c r="C143" s="238">
        <v>263</v>
      </c>
      <c r="D143" s="261" t="s">
        <v>211</v>
      </c>
      <c r="E143" s="245">
        <v>197806</v>
      </c>
      <c r="F143" s="262">
        <v>0</v>
      </c>
      <c r="G143" s="263">
        <f t="shared" ref="G143:G149" si="3">+E143-F143</f>
        <v>197806</v>
      </c>
      <c r="H143" s="42"/>
    </row>
    <row r="144" spans="2:9" ht="30" customHeight="1">
      <c r="B144" s="390"/>
      <c r="C144" s="255">
        <v>264</v>
      </c>
      <c r="D144" s="261" t="s">
        <v>276</v>
      </c>
      <c r="E144" s="245">
        <v>28276000</v>
      </c>
      <c r="F144" s="245">
        <v>3165600</v>
      </c>
      <c r="G144" s="257">
        <f t="shared" si="3"/>
        <v>25110400</v>
      </c>
      <c r="H144" s="42"/>
    </row>
    <row r="145" spans="1:8" ht="27.75" customHeight="1">
      <c r="B145" s="390"/>
      <c r="C145" s="255">
        <v>268</v>
      </c>
      <c r="D145" s="264" t="s">
        <v>277</v>
      </c>
      <c r="E145" s="245">
        <v>593400</v>
      </c>
      <c r="F145" s="245">
        <v>480000</v>
      </c>
      <c r="G145" s="257">
        <f t="shared" si="3"/>
        <v>113400</v>
      </c>
      <c r="H145" s="42"/>
    </row>
    <row r="146" spans="1:8" ht="27.75" customHeight="1">
      <c r="B146" s="390"/>
      <c r="C146" s="212">
        <v>270</v>
      </c>
      <c r="D146" s="249" t="s">
        <v>150</v>
      </c>
      <c r="E146" s="251">
        <f>+E147</f>
        <v>1460744349</v>
      </c>
      <c r="F146" s="251">
        <f>+F147</f>
        <v>165866667</v>
      </c>
      <c r="G146" s="98">
        <f t="shared" si="3"/>
        <v>1294877682</v>
      </c>
      <c r="H146" s="42"/>
    </row>
    <row r="147" spans="1:8" ht="27.75" customHeight="1">
      <c r="B147" s="390"/>
      <c r="C147" s="238">
        <v>271</v>
      </c>
      <c r="D147" s="244" t="s">
        <v>151</v>
      </c>
      <c r="E147" s="245">
        <v>1460744349</v>
      </c>
      <c r="F147" s="245">
        <v>165866667</v>
      </c>
      <c r="G147" s="265">
        <f t="shared" si="3"/>
        <v>1294877682</v>
      </c>
      <c r="H147" s="42"/>
    </row>
    <row r="148" spans="1:8" ht="27.75" customHeight="1">
      <c r="B148" s="386"/>
      <c r="C148" s="212">
        <v>280</v>
      </c>
      <c r="D148" s="249" t="s">
        <v>278</v>
      </c>
      <c r="E148" s="251">
        <f>SUM(E149)</f>
        <v>4000000</v>
      </c>
      <c r="F148" s="251">
        <f>SUM(F149)</f>
        <v>0</v>
      </c>
      <c r="G148" s="266">
        <f t="shared" si="3"/>
        <v>4000000</v>
      </c>
      <c r="H148" s="42"/>
    </row>
    <row r="149" spans="1:8" ht="42" customHeight="1">
      <c r="B149" s="390">
        <v>300</v>
      </c>
      <c r="C149" s="238">
        <v>282</v>
      </c>
      <c r="D149" s="244" t="s">
        <v>279</v>
      </c>
      <c r="E149" s="245">
        <v>4000000</v>
      </c>
      <c r="F149" s="245">
        <v>0</v>
      </c>
      <c r="G149" s="265">
        <f t="shared" si="3"/>
        <v>4000000</v>
      </c>
      <c r="H149" s="42"/>
    </row>
    <row r="150" spans="1:8" s="206" customFormat="1" ht="42" customHeight="1">
      <c r="A150" s="242"/>
      <c r="B150" s="390"/>
      <c r="C150" s="238"/>
      <c r="D150" s="244"/>
      <c r="E150" s="245"/>
      <c r="F150" s="245"/>
      <c r="G150" s="265"/>
      <c r="H150" s="207"/>
    </row>
    <row r="151" spans="1:8" ht="42" customHeight="1">
      <c r="B151" s="390"/>
      <c r="C151" s="212">
        <v>330</v>
      </c>
      <c r="D151" s="249" t="s">
        <v>280</v>
      </c>
      <c r="E151" s="251">
        <f>SUM(E152)</f>
        <v>1000000</v>
      </c>
      <c r="F151" s="251">
        <f>SUM(F152)</f>
        <v>0</v>
      </c>
      <c r="G151" s="266">
        <f t="shared" ref="G151:G164" si="4">+E151-F151</f>
        <v>1000000</v>
      </c>
      <c r="H151" s="42"/>
    </row>
    <row r="152" spans="1:8" s="206" customFormat="1" ht="42" customHeight="1">
      <c r="A152" s="242"/>
      <c r="B152" s="390"/>
      <c r="C152" s="238">
        <v>334</v>
      </c>
      <c r="D152" s="244" t="s">
        <v>281</v>
      </c>
      <c r="E152" s="245">
        <v>1000000</v>
      </c>
      <c r="F152" s="245">
        <v>0</v>
      </c>
      <c r="G152" s="265">
        <f t="shared" si="4"/>
        <v>1000000</v>
      </c>
      <c r="H152" s="207"/>
    </row>
    <row r="153" spans="1:8" s="206" customFormat="1" ht="42" customHeight="1">
      <c r="A153" s="242"/>
      <c r="B153" s="390"/>
      <c r="C153" s="212">
        <v>340</v>
      </c>
      <c r="D153" s="249" t="s">
        <v>282</v>
      </c>
      <c r="E153" s="251">
        <f>SUM(E154:E157)</f>
        <v>20000000</v>
      </c>
      <c r="F153" s="251">
        <f>SUM(F154:F157)</f>
        <v>0</v>
      </c>
      <c r="G153" s="266">
        <f t="shared" si="4"/>
        <v>20000000</v>
      </c>
      <c r="H153" s="207"/>
    </row>
    <row r="154" spans="1:8" s="206" customFormat="1" ht="42" customHeight="1">
      <c r="A154" s="242"/>
      <c r="B154" s="390"/>
      <c r="C154" s="238">
        <v>341</v>
      </c>
      <c r="D154" s="244" t="s">
        <v>355</v>
      </c>
      <c r="E154" s="245">
        <v>7000000</v>
      </c>
      <c r="F154" s="245">
        <v>0</v>
      </c>
      <c r="G154" s="265">
        <f t="shared" si="4"/>
        <v>7000000</v>
      </c>
      <c r="H154" s="207"/>
    </row>
    <row r="155" spans="1:8" s="206" customFormat="1" ht="42" customHeight="1">
      <c r="A155" s="242"/>
      <c r="B155" s="390"/>
      <c r="C155" s="238">
        <v>342</v>
      </c>
      <c r="D155" s="244" t="s">
        <v>356</v>
      </c>
      <c r="E155" s="245">
        <v>5000000</v>
      </c>
      <c r="F155" s="245">
        <v>0</v>
      </c>
      <c r="G155" s="265">
        <f t="shared" si="4"/>
        <v>5000000</v>
      </c>
      <c r="H155" s="207"/>
    </row>
    <row r="156" spans="1:8" s="206" customFormat="1" ht="42" customHeight="1">
      <c r="A156" s="242"/>
      <c r="B156" s="390"/>
      <c r="C156" s="238">
        <v>343</v>
      </c>
      <c r="D156" s="244" t="s">
        <v>283</v>
      </c>
      <c r="E156" s="245">
        <v>5000000</v>
      </c>
      <c r="F156" s="245">
        <v>0</v>
      </c>
      <c r="G156" s="265">
        <f t="shared" si="4"/>
        <v>5000000</v>
      </c>
      <c r="H156" s="207"/>
    </row>
    <row r="157" spans="1:8" ht="42" customHeight="1">
      <c r="B157" s="390"/>
      <c r="C157" s="238">
        <v>346</v>
      </c>
      <c r="D157" s="244" t="s">
        <v>357</v>
      </c>
      <c r="E157" s="245">
        <v>3000000</v>
      </c>
      <c r="F157" s="245">
        <v>0</v>
      </c>
      <c r="G157" s="265">
        <f t="shared" si="4"/>
        <v>3000000</v>
      </c>
      <c r="H157" s="42"/>
    </row>
    <row r="158" spans="1:8" ht="42" customHeight="1">
      <c r="B158" s="390"/>
      <c r="C158" s="212">
        <v>350</v>
      </c>
      <c r="D158" s="249" t="s">
        <v>284</v>
      </c>
      <c r="E158" s="251">
        <f>SUM(E159)</f>
        <v>2000000</v>
      </c>
      <c r="F158" s="251">
        <f>SUM(F159)</f>
        <v>0</v>
      </c>
      <c r="G158" s="266">
        <f t="shared" si="4"/>
        <v>2000000</v>
      </c>
      <c r="H158" s="42"/>
    </row>
    <row r="159" spans="1:8" ht="42" customHeight="1">
      <c r="B159" s="390"/>
      <c r="C159" s="238">
        <v>351</v>
      </c>
      <c r="D159" s="244" t="s">
        <v>285</v>
      </c>
      <c r="E159" s="245">
        <v>2000000</v>
      </c>
      <c r="F159" s="245">
        <v>0</v>
      </c>
      <c r="G159" s="265">
        <f t="shared" si="4"/>
        <v>2000000</v>
      </c>
      <c r="H159" s="42"/>
    </row>
    <row r="160" spans="1:8" ht="42" customHeight="1">
      <c r="B160" s="390"/>
      <c r="C160" s="212">
        <v>360</v>
      </c>
      <c r="D160" s="249" t="s">
        <v>152</v>
      </c>
      <c r="E160" s="251">
        <f>+E161</f>
        <v>12000000</v>
      </c>
      <c r="F160" s="251">
        <f>+F161</f>
        <v>0</v>
      </c>
      <c r="G160" s="98">
        <f t="shared" si="4"/>
        <v>12000000</v>
      </c>
      <c r="H160" s="42"/>
    </row>
    <row r="161" spans="1:8" ht="42" customHeight="1">
      <c r="B161" s="390"/>
      <c r="C161" s="238">
        <v>361</v>
      </c>
      <c r="D161" s="244" t="s">
        <v>153</v>
      </c>
      <c r="E161" s="245">
        <v>12000000</v>
      </c>
      <c r="F161" s="245">
        <v>0</v>
      </c>
      <c r="G161" s="265">
        <f t="shared" si="4"/>
        <v>12000000</v>
      </c>
      <c r="H161" s="42"/>
    </row>
    <row r="162" spans="1:8" ht="42" customHeight="1">
      <c r="B162" s="390"/>
      <c r="C162" s="212">
        <v>390</v>
      </c>
      <c r="D162" s="239" t="s">
        <v>286</v>
      </c>
      <c r="E162" s="213">
        <f>SUM(E163:E164)</f>
        <v>3500000</v>
      </c>
      <c r="F162" s="213">
        <f>SUM(F163:F164)</f>
        <v>0</v>
      </c>
      <c r="G162" s="241">
        <f t="shared" si="4"/>
        <v>3500000</v>
      </c>
      <c r="H162" s="42"/>
    </row>
    <row r="163" spans="1:8" ht="27.75" customHeight="1">
      <c r="B163" s="390"/>
      <c r="C163" s="238">
        <v>397</v>
      </c>
      <c r="D163" s="244" t="s">
        <v>358</v>
      </c>
      <c r="E163" s="245">
        <v>1000000</v>
      </c>
      <c r="F163" s="245">
        <v>0</v>
      </c>
      <c r="G163" s="265">
        <f t="shared" si="4"/>
        <v>1000000</v>
      </c>
      <c r="H163" s="42"/>
    </row>
    <row r="164" spans="1:8" ht="27.75" customHeight="1">
      <c r="B164" s="390"/>
      <c r="C164" s="238">
        <v>399</v>
      </c>
      <c r="D164" s="244" t="s">
        <v>287</v>
      </c>
      <c r="E164" s="245">
        <v>2500000</v>
      </c>
      <c r="F164" s="245">
        <v>0</v>
      </c>
      <c r="G164" s="265">
        <f t="shared" si="4"/>
        <v>2500000</v>
      </c>
      <c r="H164" s="42"/>
    </row>
    <row r="165" spans="1:8" s="206" customFormat="1" ht="48.75" customHeight="1">
      <c r="A165" s="242"/>
      <c r="B165" s="385">
        <v>500</v>
      </c>
      <c r="C165" s="212">
        <v>540</v>
      </c>
      <c r="D165" s="249" t="s">
        <v>359</v>
      </c>
      <c r="E165" s="251">
        <f>+E166</f>
        <v>200000000</v>
      </c>
      <c r="F165" s="251">
        <f>+F166</f>
        <v>0</v>
      </c>
      <c r="G165" s="266">
        <f>+E165-F165</f>
        <v>200000000</v>
      </c>
      <c r="H165" s="207"/>
    </row>
    <row r="166" spans="1:8" s="206" customFormat="1" ht="47.25" customHeight="1">
      <c r="A166" s="242"/>
      <c r="B166" s="386"/>
      <c r="C166" s="238">
        <v>543</v>
      </c>
      <c r="D166" s="244" t="s">
        <v>360</v>
      </c>
      <c r="E166" s="245">
        <v>200000000</v>
      </c>
      <c r="F166" s="245">
        <v>0</v>
      </c>
      <c r="G166" s="265">
        <f>+E166-F166</f>
        <v>200000000</v>
      </c>
      <c r="H166" s="207"/>
    </row>
    <row r="167" spans="1:8" ht="37.5" customHeight="1">
      <c r="B167" s="385">
        <v>900</v>
      </c>
      <c r="C167" s="96"/>
      <c r="D167" s="186"/>
      <c r="E167" s="94"/>
      <c r="F167" s="94"/>
      <c r="G167" s="98"/>
      <c r="H167" s="42"/>
    </row>
    <row r="168" spans="1:8" ht="43.5" customHeight="1">
      <c r="B168" s="386"/>
      <c r="C168" s="212">
        <v>910</v>
      </c>
      <c r="D168" s="240" t="s">
        <v>154</v>
      </c>
      <c r="E168" s="251">
        <v>8225345</v>
      </c>
      <c r="F168" s="251">
        <v>0</v>
      </c>
      <c r="G168" s="98">
        <f>+E168-F168</f>
        <v>8225345</v>
      </c>
      <c r="H168" s="42"/>
    </row>
    <row r="169" spans="1:8" ht="51" customHeight="1">
      <c r="B169" s="381" t="s">
        <v>215</v>
      </c>
      <c r="C169" s="381"/>
      <c r="D169" s="381"/>
      <c r="E169" s="381"/>
      <c r="F169" s="381"/>
      <c r="G169" s="381"/>
      <c r="H169" s="133"/>
    </row>
    <row r="170" spans="1:8" ht="67.5" customHeight="1">
      <c r="B170" s="349" t="s">
        <v>362</v>
      </c>
      <c r="C170" s="350"/>
      <c r="D170" s="350"/>
      <c r="E170" s="350"/>
      <c r="F170" s="350"/>
      <c r="G170" s="351"/>
      <c r="H170" s="134"/>
    </row>
    <row r="171" spans="1:8" ht="32.25" customHeight="1">
      <c r="B171" s="135" t="s">
        <v>216</v>
      </c>
      <c r="C171" s="135" t="s">
        <v>216</v>
      </c>
      <c r="D171" s="136" t="s">
        <v>217</v>
      </c>
      <c r="E171" s="137" t="s">
        <v>179</v>
      </c>
      <c r="F171" s="137" t="s">
        <v>218</v>
      </c>
      <c r="G171" s="138" t="s">
        <v>219</v>
      </c>
      <c r="H171" s="129" t="s">
        <v>220</v>
      </c>
    </row>
    <row r="172" spans="1:8" ht="26.25" customHeight="1">
      <c r="B172" s="185">
        <v>100</v>
      </c>
      <c r="C172" s="187" t="s">
        <v>221</v>
      </c>
      <c r="D172" s="188">
        <f>11371145025/1000</f>
        <v>11371145.025</v>
      </c>
      <c r="E172" s="189">
        <f>2540381330/1000</f>
        <v>2540381.33</v>
      </c>
      <c r="F172" s="189">
        <f t="shared" ref="F172:F177" si="5">+D172-E172</f>
        <v>8830763.6950000003</v>
      </c>
      <c r="G172" s="193">
        <f>+E172/D172*100</f>
        <v>22.340593884035879</v>
      </c>
      <c r="H172" s="193">
        <f>+D172/D178*100</f>
        <v>85.7597926703246</v>
      </c>
    </row>
    <row r="173" spans="1:8" ht="29.25" customHeight="1">
      <c r="B173" s="185">
        <v>200</v>
      </c>
      <c r="C173" s="187" t="s">
        <v>222</v>
      </c>
      <c r="D173" s="190">
        <f>1365526924/1000</f>
        <v>1365526.9240000001</v>
      </c>
      <c r="E173" s="189">
        <f>331634527/1000</f>
        <v>331634.527</v>
      </c>
      <c r="F173" s="189">
        <f t="shared" si="5"/>
        <v>1033892.3970000001</v>
      </c>
      <c r="G173" s="193">
        <f t="shared" ref="G173:G177" si="6">+E173/D173*100</f>
        <v>24.286194667517226</v>
      </c>
      <c r="H173" s="193">
        <f>+D173/D178*100</f>
        <v>10.298637967462392</v>
      </c>
    </row>
    <row r="174" spans="1:8" ht="23.25" customHeight="1">
      <c r="B174" s="185">
        <v>300</v>
      </c>
      <c r="C174" s="191" t="s">
        <v>223</v>
      </c>
      <c r="D174" s="190">
        <f>17000000/1000</f>
        <v>17000</v>
      </c>
      <c r="E174" s="189">
        <f>0/1000</f>
        <v>0</v>
      </c>
      <c r="F174" s="189">
        <f t="shared" si="5"/>
        <v>17000</v>
      </c>
      <c r="G174" s="193">
        <f t="shared" si="6"/>
        <v>0</v>
      </c>
      <c r="H174" s="193">
        <f>+D174/D178*100</f>
        <v>0.12821193223639482</v>
      </c>
    </row>
    <row r="175" spans="1:8" ht="39.75" hidden="1" customHeight="1">
      <c r="B175" s="185">
        <v>500</v>
      </c>
      <c r="C175" s="187" t="s">
        <v>224</v>
      </c>
      <c r="D175" s="190">
        <v>70000</v>
      </c>
      <c r="E175" s="189">
        <f>67161800/1000</f>
        <v>67161.8</v>
      </c>
      <c r="F175" s="189">
        <f t="shared" si="5"/>
        <v>2838.1999999999971</v>
      </c>
      <c r="G175" s="193">
        <f t="shared" si="6"/>
        <v>95.945428571428565</v>
      </c>
      <c r="H175" s="193" t="e">
        <f t="shared" ref="H175:H176" si="7">+D175/D180*100</f>
        <v>#DIV/0!</v>
      </c>
    </row>
    <row r="176" spans="1:8" ht="36" hidden="1" customHeight="1">
      <c r="B176" s="185">
        <v>800</v>
      </c>
      <c r="C176" s="187" t="s">
        <v>225</v>
      </c>
      <c r="D176" s="190">
        <v>427734.261</v>
      </c>
      <c r="E176" s="189">
        <f>427734261/1000</f>
        <v>427734.261</v>
      </c>
      <c r="F176" s="189">
        <f t="shared" si="5"/>
        <v>0</v>
      </c>
      <c r="G176" s="193">
        <f t="shared" si="6"/>
        <v>100</v>
      </c>
      <c r="H176" s="193" t="e">
        <f t="shared" si="7"/>
        <v>#DIV/0!</v>
      </c>
    </row>
    <row r="177" spans="2:8" ht="36" customHeight="1">
      <c r="B177" s="185">
        <v>900</v>
      </c>
      <c r="C177" s="187" t="s">
        <v>226</v>
      </c>
      <c r="D177" s="190">
        <f>7890100/1000</f>
        <v>7890.1</v>
      </c>
      <c r="E177" s="189">
        <f>5892400/1000</f>
        <v>5892.4</v>
      </c>
      <c r="F177" s="189">
        <f t="shared" si="5"/>
        <v>1997.7000000000007</v>
      </c>
      <c r="G177" s="193">
        <f t="shared" si="6"/>
        <v>74.680929265788762</v>
      </c>
      <c r="H177" s="193">
        <f>+D177/D178*100</f>
        <v>5.9506174502257578E-2</v>
      </c>
    </row>
    <row r="178" spans="2:8" ht="23.25" customHeight="1">
      <c r="B178" s="130" t="s">
        <v>227</v>
      </c>
      <c r="C178" s="130" t="s">
        <v>227</v>
      </c>
      <c r="D178" s="131">
        <f>SUM(D172:D177)</f>
        <v>13259296.310000001</v>
      </c>
      <c r="E178" s="131">
        <f>SUM(E172:E177)</f>
        <v>3372804.3179999995</v>
      </c>
      <c r="F178" s="131">
        <f>SUM(F172:F177)</f>
        <v>9886491.9919999987</v>
      </c>
      <c r="G178" s="132">
        <f t="shared" ref="G178" si="8">+E178*100/D178</f>
        <v>25.437279921531516</v>
      </c>
      <c r="H178" s="194">
        <f>+H172+H173+H174+H177</f>
        <v>96.246148744525655</v>
      </c>
    </row>
    <row r="179" spans="2:8" ht="77.25" customHeight="1">
      <c r="B179" s="128"/>
      <c r="C179" s="128"/>
      <c r="D179" s="128"/>
      <c r="E179" s="128"/>
      <c r="F179" s="128"/>
      <c r="G179" s="128"/>
      <c r="H179" s="42"/>
    </row>
    <row r="180" spans="2:8" ht="77.25" customHeight="1">
      <c r="B180" s="128"/>
      <c r="C180" s="128"/>
      <c r="D180" s="128"/>
      <c r="E180" s="128"/>
      <c r="F180" s="128"/>
      <c r="G180" s="128"/>
      <c r="H180" s="42"/>
    </row>
    <row r="181" spans="2:8" ht="77.25" customHeight="1">
      <c r="B181" s="128"/>
      <c r="C181" s="128"/>
      <c r="D181" s="128"/>
      <c r="E181" s="128"/>
      <c r="F181" s="128"/>
      <c r="G181" s="128"/>
      <c r="H181" s="42"/>
    </row>
    <row r="182" spans="2:8" ht="77.25" customHeight="1">
      <c r="B182" s="128"/>
      <c r="C182" s="128"/>
      <c r="D182" s="128"/>
      <c r="E182" s="128"/>
      <c r="F182" s="128"/>
      <c r="G182" s="128"/>
      <c r="H182" s="42"/>
    </row>
    <row r="183" spans="2:8" ht="27.75" customHeight="1">
      <c r="B183" s="120"/>
      <c r="C183" s="1"/>
      <c r="D183" s="43"/>
      <c r="E183" s="44"/>
      <c r="F183" s="45"/>
      <c r="H183" s="42"/>
    </row>
    <row r="184" spans="2:8" ht="27.75" customHeight="1">
      <c r="B184" s="99" t="s">
        <v>64</v>
      </c>
      <c r="C184" s="100"/>
      <c r="D184" s="100"/>
      <c r="E184" s="100"/>
      <c r="F184" s="101"/>
      <c r="H184" s="42"/>
    </row>
    <row r="185" spans="2:8" ht="39.75" customHeight="1">
      <c r="B185" s="62" t="s">
        <v>65</v>
      </c>
      <c r="C185" s="62" t="s">
        <v>66</v>
      </c>
      <c r="D185" s="62" t="s">
        <v>67</v>
      </c>
      <c r="E185" s="62" t="s">
        <v>63</v>
      </c>
      <c r="F185" s="81" t="s">
        <v>68</v>
      </c>
      <c r="H185" s="42"/>
    </row>
    <row r="186" spans="2:8" ht="27.75" customHeight="1">
      <c r="B186" s="377" t="s">
        <v>116</v>
      </c>
      <c r="C186" s="378"/>
      <c r="D186" s="378"/>
      <c r="E186" s="378"/>
      <c r="F186" s="379"/>
      <c r="H186" s="42"/>
    </row>
    <row r="187" spans="2:8" ht="27.75" customHeight="1">
      <c r="B187" s="46"/>
      <c r="C187" s="46"/>
      <c r="D187" s="46"/>
      <c r="E187" s="46"/>
      <c r="H187" s="42"/>
    </row>
    <row r="188" spans="2:8" ht="34.5" customHeight="1">
      <c r="B188" s="286" t="s">
        <v>69</v>
      </c>
      <c r="C188" s="287"/>
      <c r="D188" s="287"/>
      <c r="E188" s="287"/>
      <c r="F188" s="287"/>
      <c r="G188" s="287"/>
      <c r="H188" s="288"/>
    </row>
    <row r="189" spans="2:8" ht="27" customHeight="1">
      <c r="B189" s="368" t="s">
        <v>129</v>
      </c>
      <c r="C189" s="339" t="s">
        <v>117</v>
      </c>
      <c r="D189" s="220" t="s">
        <v>117</v>
      </c>
      <c r="E189" s="339" t="s">
        <v>118</v>
      </c>
      <c r="F189" s="339" t="s">
        <v>119</v>
      </c>
      <c r="G189" s="339" t="s">
        <v>120</v>
      </c>
      <c r="H189" s="339" t="s">
        <v>121</v>
      </c>
    </row>
    <row r="190" spans="2:8" ht="37.5" customHeight="1">
      <c r="B190" s="369"/>
      <c r="C190" s="340"/>
      <c r="D190" s="220" t="s">
        <v>122</v>
      </c>
      <c r="E190" s="340"/>
      <c r="F190" s="340"/>
      <c r="G190" s="340"/>
      <c r="H190" s="340"/>
    </row>
    <row r="191" spans="2:8" ht="51" customHeight="1">
      <c r="B191" s="372" t="s">
        <v>306</v>
      </c>
      <c r="C191" s="373"/>
      <c r="D191" s="217" t="s">
        <v>70</v>
      </c>
      <c r="E191" s="218"/>
      <c r="F191" s="218"/>
      <c r="G191" s="218"/>
      <c r="H191" s="219"/>
    </row>
    <row r="192" spans="2:8" ht="47.25" customHeight="1">
      <c r="B192" s="289" t="s">
        <v>123</v>
      </c>
      <c r="C192" s="290">
        <v>6</v>
      </c>
      <c r="D192" s="290" t="s">
        <v>124</v>
      </c>
      <c r="E192" s="290">
        <v>1</v>
      </c>
      <c r="F192" s="290" t="s">
        <v>126</v>
      </c>
      <c r="G192" s="290">
        <v>2</v>
      </c>
      <c r="H192" s="291" t="s">
        <v>307</v>
      </c>
    </row>
    <row r="193" spans="2:8" ht="47.25" customHeight="1">
      <c r="B193" s="289" t="s">
        <v>125</v>
      </c>
      <c r="C193" s="290">
        <v>9</v>
      </c>
      <c r="D193" s="290" t="s">
        <v>126</v>
      </c>
      <c r="E193" s="290" t="s">
        <v>126</v>
      </c>
      <c r="F193" s="290">
        <v>1</v>
      </c>
      <c r="G193" s="290">
        <v>1</v>
      </c>
      <c r="H193" s="291" t="s">
        <v>308</v>
      </c>
    </row>
    <row r="194" spans="2:8" ht="47.25" customHeight="1">
      <c r="B194" s="289" t="s">
        <v>127</v>
      </c>
      <c r="C194" s="290">
        <v>19</v>
      </c>
      <c r="D194" s="290" t="s">
        <v>126</v>
      </c>
      <c r="E194" s="290" t="s">
        <v>126</v>
      </c>
      <c r="F194" s="290" t="s">
        <v>126</v>
      </c>
      <c r="G194" s="292" t="s">
        <v>126</v>
      </c>
      <c r="H194" s="291" t="s">
        <v>309</v>
      </c>
    </row>
    <row r="195" spans="2:8" ht="47.25" customHeight="1">
      <c r="B195" s="220" t="s">
        <v>128</v>
      </c>
      <c r="C195" s="220">
        <f>SUM(C183:C194)</f>
        <v>34</v>
      </c>
      <c r="D195" s="220" t="s">
        <v>124</v>
      </c>
      <c r="E195" s="220">
        <f>SUM(E183:E194)</f>
        <v>1</v>
      </c>
      <c r="F195" s="290">
        <f>SUM(F192:F194)</f>
        <v>1</v>
      </c>
      <c r="G195" s="220">
        <f>SUM(G183:G194)</f>
        <v>3</v>
      </c>
      <c r="H195" s="290">
        <v>25</v>
      </c>
    </row>
    <row r="196" spans="2:8">
      <c r="B196" s="47"/>
      <c r="C196" s="48"/>
      <c r="D196" s="48"/>
      <c r="E196" s="48"/>
      <c r="F196" s="48"/>
      <c r="G196" s="48"/>
      <c r="H196" s="48"/>
    </row>
    <row r="197" spans="2:8" ht="27.75" customHeight="1">
      <c r="B197" s="5"/>
      <c r="C197" s="5"/>
      <c r="D197" s="5"/>
      <c r="E197" s="5"/>
      <c r="F197" s="5"/>
      <c r="H197" s="49"/>
    </row>
    <row r="198" spans="2:8" ht="21" customHeight="1">
      <c r="B198" s="103" t="s">
        <v>170</v>
      </c>
      <c r="C198" s="104"/>
      <c r="D198" s="104"/>
      <c r="E198" s="104"/>
      <c r="F198" s="104"/>
      <c r="H198" s="50"/>
    </row>
    <row r="199" spans="2:8" ht="20.25" customHeight="1">
      <c r="B199" s="331" t="s">
        <v>71</v>
      </c>
      <c r="C199" s="332"/>
      <c r="D199" s="332"/>
      <c r="E199" s="332"/>
      <c r="F199" s="332"/>
      <c r="H199" s="50"/>
    </row>
    <row r="200" spans="2:8" ht="56.25" customHeight="1">
      <c r="B200" s="105" t="s">
        <v>180</v>
      </c>
      <c r="C200" s="106" t="s">
        <v>38</v>
      </c>
      <c r="D200" s="370" t="s">
        <v>189</v>
      </c>
      <c r="E200" s="370"/>
      <c r="F200" s="107" t="s">
        <v>181</v>
      </c>
      <c r="H200" s="50"/>
    </row>
    <row r="201" spans="2:8" ht="36.75" customHeight="1">
      <c r="B201" s="293" t="s">
        <v>334</v>
      </c>
      <c r="C201" s="294" t="s">
        <v>335</v>
      </c>
      <c r="D201" s="371" t="s">
        <v>336</v>
      </c>
      <c r="E201" s="371"/>
      <c r="F201" s="231" t="s">
        <v>337</v>
      </c>
      <c r="H201" s="50"/>
    </row>
    <row r="202" spans="2:8" ht="36.75" customHeight="1">
      <c r="B202" s="382" t="s">
        <v>183</v>
      </c>
      <c r="C202" s="383"/>
      <c r="D202" s="383"/>
      <c r="E202" s="384"/>
      <c r="F202" s="108"/>
      <c r="H202" s="50"/>
    </row>
    <row r="203" spans="2:8" ht="36.75" customHeight="1">
      <c r="B203" s="374"/>
      <c r="C203" s="375"/>
      <c r="D203" s="375"/>
      <c r="E203" s="375"/>
      <c r="F203" s="376"/>
      <c r="H203" s="50"/>
    </row>
    <row r="204" spans="2:8" ht="36.75" customHeight="1">
      <c r="B204" s="295" t="s">
        <v>338</v>
      </c>
      <c r="C204" s="296" t="s">
        <v>339</v>
      </c>
      <c r="D204" s="371" t="s">
        <v>182</v>
      </c>
      <c r="E204" s="371"/>
      <c r="F204" s="231" t="s">
        <v>267</v>
      </c>
      <c r="H204" s="50"/>
    </row>
    <row r="205" spans="2:8" ht="30" customHeight="1">
      <c r="B205" s="106" t="s">
        <v>184</v>
      </c>
      <c r="C205" s="111"/>
      <c r="D205" s="313"/>
      <c r="E205" s="314"/>
      <c r="F205" s="112"/>
      <c r="H205" s="51"/>
    </row>
    <row r="206" spans="2:8" ht="30" customHeight="1">
      <c r="B206" s="300" t="s">
        <v>229</v>
      </c>
      <c r="C206" s="301"/>
      <c r="D206" s="301"/>
      <c r="E206" s="301"/>
      <c r="F206" s="302"/>
      <c r="H206" s="51"/>
    </row>
    <row r="207" spans="2:8" ht="32.25" customHeight="1">
      <c r="B207" s="303"/>
      <c r="C207" s="304"/>
      <c r="D207" s="304"/>
      <c r="E207" s="305"/>
      <c r="F207" s="6"/>
      <c r="H207" s="52"/>
    </row>
    <row r="208" spans="2:8" ht="33" customHeight="1">
      <c r="B208" s="106" t="s">
        <v>185</v>
      </c>
      <c r="C208" s="111"/>
      <c r="D208" s="313"/>
      <c r="E208" s="314"/>
      <c r="F208" s="112"/>
    </row>
    <row r="209" spans="2:6" ht="49.5" customHeight="1">
      <c r="B209" s="105" t="s">
        <v>180</v>
      </c>
      <c r="C209" s="106" t="s">
        <v>38</v>
      </c>
      <c r="D209" s="311" t="s">
        <v>181</v>
      </c>
      <c r="E209" s="312"/>
      <c r="F209" s="112"/>
    </row>
    <row r="210" spans="2:6" ht="30" customHeight="1">
      <c r="B210" s="176" t="s">
        <v>334</v>
      </c>
      <c r="C210" s="109" t="s">
        <v>206</v>
      </c>
      <c r="D210" s="306" t="s">
        <v>207</v>
      </c>
      <c r="E210" s="306"/>
      <c r="F210" s="181" t="s">
        <v>337</v>
      </c>
    </row>
    <row r="211" spans="2:6" ht="45">
      <c r="B211" s="202" t="s">
        <v>334</v>
      </c>
      <c r="C211" s="203" t="s">
        <v>268</v>
      </c>
      <c r="D211" s="307" t="s">
        <v>208</v>
      </c>
      <c r="E211" s="307"/>
      <c r="F211" s="204" t="s">
        <v>337</v>
      </c>
    </row>
    <row r="212" spans="2:6" ht="56.25" customHeight="1">
      <c r="B212" s="176" t="s">
        <v>334</v>
      </c>
      <c r="C212" s="109" t="s">
        <v>209</v>
      </c>
      <c r="D212" s="306" t="s">
        <v>269</v>
      </c>
      <c r="E212" s="306"/>
      <c r="F212" s="181" t="s">
        <v>337</v>
      </c>
    </row>
    <row r="213" spans="2:6" ht="78.75" customHeight="1">
      <c r="B213" s="365"/>
      <c r="C213" s="366"/>
      <c r="D213" s="366"/>
      <c r="E213" s="367"/>
      <c r="F213" s="127"/>
    </row>
    <row r="214" spans="2:6" ht="78.75" customHeight="1">
      <c r="B214" s="318" t="s">
        <v>72</v>
      </c>
      <c r="C214" s="301"/>
      <c r="D214" s="302"/>
    </row>
    <row r="215" spans="2:6" ht="78.75" customHeight="1">
      <c r="B215" s="113" t="s">
        <v>3</v>
      </c>
      <c r="C215" s="81" t="s">
        <v>73</v>
      </c>
      <c r="D215" s="102" t="s">
        <v>74</v>
      </c>
    </row>
    <row r="216" spans="2:6" ht="14.25" customHeight="1">
      <c r="B216" s="308" t="s">
        <v>230</v>
      </c>
      <c r="C216" s="309"/>
      <c r="D216" s="310"/>
    </row>
    <row r="217" spans="2:6" ht="46.5" customHeight="1">
      <c r="B217" s="9"/>
      <c r="C217" s="10"/>
      <c r="D217" s="10"/>
    </row>
    <row r="218" spans="2:6" ht="43.5" customHeight="1">
      <c r="B218" s="7"/>
    </row>
    <row r="219" spans="2:6" ht="78.75" customHeight="1">
      <c r="B219" s="315" t="s">
        <v>75</v>
      </c>
      <c r="C219" s="316"/>
      <c r="D219" s="316"/>
      <c r="E219" s="317"/>
    </row>
    <row r="220" spans="2:6" ht="27.75" customHeight="1">
      <c r="B220" s="297"/>
      <c r="C220" s="298"/>
      <c r="D220" s="298"/>
      <c r="E220" s="299"/>
    </row>
    <row r="221" spans="2:6" ht="78.75" hidden="1" customHeight="1">
      <c r="B221" s="121"/>
      <c r="C221" s="122"/>
      <c r="D221" s="122"/>
      <c r="E221" s="123"/>
    </row>
    <row r="222" spans="2:6" ht="49.5" customHeight="1">
      <c r="B222" s="121"/>
      <c r="C222" s="122"/>
      <c r="D222" s="122"/>
      <c r="E222" s="123"/>
    </row>
    <row r="223" spans="2:6" ht="93" customHeight="1">
      <c r="B223" s="124"/>
      <c r="C223" s="125"/>
      <c r="D223" s="125"/>
      <c r="E223" s="126"/>
    </row>
    <row r="224" spans="2:6" ht="24" customHeight="1"/>
    <row r="225" ht="6" customHeight="1"/>
    <row r="226" hidden="1"/>
    <row r="231" ht="63" customHeight="1"/>
  </sheetData>
  <mergeCells count="73">
    <mergeCell ref="B186:F186"/>
    <mergeCell ref="D86:D87"/>
    <mergeCell ref="B169:G169"/>
    <mergeCell ref="B202:E202"/>
    <mergeCell ref="B167:B168"/>
    <mergeCell ref="F104:H104"/>
    <mergeCell ref="H86:H87"/>
    <mergeCell ref="B149:B164"/>
    <mergeCell ref="B127:B148"/>
    <mergeCell ref="H189:H190"/>
    <mergeCell ref="C98:E98"/>
    <mergeCell ref="B121:B126"/>
    <mergeCell ref="B165:B166"/>
    <mergeCell ref="D205:E205"/>
    <mergeCell ref="B213:E213"/>
    <mergeCell ref="B189:B190"/>
    <mergeCell ref="C189:C190"/>
    <mergeCell ref="E189:E190"/>
    <mergeCell ref="D200:E200"/>
    <mergeCell ref="D204:E204"/>
    <mergeCell ref="B191:C191"/>
    <mergeCell ref="D201:E201"/>
    <mergeCell ref="B203:F203"/>
    <mergeCell ref="F189:F190"/>
    <mergeCell ref="B68:G68"/>
    <mergeCell ref="B1:E1"/>
    <mergeCell ref="B7:E7"/>
    <mergeCell ref="B10:E10"/>
    <mergeCell ref="B13:E13"/>
    <mergeCell ref="B28:E28"/>
    <mergeCell ref="B8:E8"/>
    <mergeCell ref="B11:E11"/>
    <mergeCell ref="B66:E66"/>
    <mergeCell ref="F66:G66"/>
    <mergeCell ref="B29:E29"/>
    <mergeCell ref="B32:E32"/>
    <mergeCell ref="B38:E38"/>
    <mergeCell ref="B39:E39"/>
    <mergeCell ref="B55:E55"/>
    <mergeCell ref="C30:E30"/>
    <mergeCell ref="D72:G72"/>
    <mergeCell ref="B199:F199"/>
    <mergeCell ref="B71:E71"/>
    <mergeCell ref="F71:G71"/>
    <mergeCell ref="B77:E77"/>
    <mergeCell ref="F77:G77"/>
    <mergeCell ref="B74:G75"/>
    <mergeCell ref="C88:C89"/>
    <mergeCell ref="G189:G190"/>
    <mergeCell ref="D88:D90"/>
    <mergeCell ref="B88:B89"/>
    <mergeCell ref="B119:C119"/>
    <mergeCell ref="D119:F119"/>
    <mergeCell ref="E88:E89"/>
    <mergeCell ref="B170:G170"/>
    <mergeCell ref="F98:H98"/>
    <mergeCell ref="E56:F56"/>
    <mergeCell ref="F63:F65"/>
    <mergeCell ref="E57:F57"/>
    <mergeCell ref="D57:D59"/>
    <mergeCell ref="E58:F58"/>
    <mergeCell ref="B61:E61"/>
    <mergeCell ref="B220:E220"/>
    <mergeCell ref="B206:F206"/>
    <mergeCell ref="B207:E207"/>
    <mergeCell ref="D210:E210"/>
    <mergeCell ref="D211:E211"/>
    <mergeCell ref="D212:E212"/>
    <mergeCell ref="B216:D216"/>
    <mergeCell ref="D209:E209"/>
    <mergeCell ref="D208:E208"/>
    <mergeCell ref="B219:E219"/>
    <mergeCell ref="B214:D214"/>
  </mergeCells>
  <hyperlinks>
    <hyperlink ref="F34" r:id="rId1"/>
    <hyperlink ref="F36" r:id="rId2"/>
    <hyperlink ref="I104" r:id="rId3"/>
    <hyperlink ref="D57" r:id="rId4"/>
    <hyperlink ref="C30" r:id="rId5"/>
    <hyperlink ref="F35" r:id="rId6"/>
    <hyperlink ref="I96" r:id="rId7"/>
    <hyperlink ref="I118" r:id="rId8"/>
    <hyperlink ref="I121" r:id="rId9" location=".X3y7h2gzaM8_x000a__x000a_" display="https://www.sfp.gov.py/sfp/noticia/14797-4715-funcionarios-del-pais-seran-beneficiados-con-los-cursos-gratuitos-ofrecidos-por-la-sfpinapp.html#.X3y7h2gzaM8_x000a__x000a_"/>
    <hyperlink ref="D41" r:id="rId10"/>
    <hyperlink ref="D42" r:id="rId11"/>
    <hyperlink ref="F201" r:id="rId12"/>
    <hyperlink ref="F204" r:id="rId13"/>
    <hyperlink ref="F210" r:id="rId14"/>
    <hyperlink ref="F211" r:id="rId15"/>
    <hyperlink ref="F212" r:id="rId16"/>
    <hyperlink ref="H95" r:id="rId17" display="https://www.sfp.gov.py/inapp/?p=2283"/>
    <hyperlink ref="H85" r:id="rId18"/>
    <hyperlink ref="G116" r:id="rId19"/>
    <hyperlink ref="G117" r:id="rId20"/>
  </hyperlinks>
  <printOptions horizontalCentered="1"/>
  <pageMargins left="0.70866141732283472" right="1.4960629921259843" top="0.74803149606299213" bottom="0.74803149606299213" header="0.31496062992125984" footer="0.31496062992125984"/>
  <pageSetup paperSize="131" scale="60" orientation="landscape" r:id="rId21"/>
  <rowBreaks count="15" manualBreakCount="15">
    <brk id="26" max="8" man="1"/>
    <brk id="27" max="8" man="1"/>
    <brk id="37" max="8" man="1"/>
    <brk id="53" max="8" man="1"/>
    <brk id="76" max="8" man="1"/>
    <brk id="93" max="8" man="1"/>
    <brk id="97" max="8" man="1"/>
    <brk id="113" max="8" man="1"/>
    <brk id="127" max="8" man="1"/>
    <brk id="150" max="8" man="1"/>
    <brk id="168" max="16383" man="1"/>
    <brk id="195" max="8" man="1"/>
    <brk id="196" max="8" man="1"/>
    <brk id="223" max="8" man="1"/>
    <brk id="226" max="7" man="1"/>
  </rowBreaks>
  <colBreaks count="1" manualBreakCount="1">
    <brk id="5" max="225" man="1"/>
  </colBreaks>
  <ignoredErrors>
    <ignoredError sqref="F195" formula="1"/>
  </ignoredError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Carga_DGPM</vt:lpstr>
      <vt:lpstr>Carga_DGPM!Área_de_impresión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Andrea Chamorro</cp:lastModifiedBy>
  <cp:lastPrinted>2023-04-14T12:47:33Z</cp:lastPrinted>
  <dcterms:created xsi:type="dcterms:W3CDTF">2020-06-23T19:35:00Z</dcterms:created>
  <dcterms:modified xsi:type="dcterms:W3CDTF">2023-04-17T19:01:13Z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