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erver2\Publico\DTA\AÑO 2023\PLAN DE RENDICIÓN DE CUENTAS\Segundo Informe abril,mayo,junio\"/>
    </mc:Choice>
  </mc:AlternateContent>
  <bookViews>
    <workbookView xWindow="0" yWindow="0" windowWidth="19170" windowHeight="8085"/>
  </bookViews>
  <sheets>
    <sheet name="Carga_DGPM" sheetId="1" r:id="rId1"/>
  </sheets>
  <externalReferences>
    <externalReference r:id="rId2"/>
    <externalReference r:id="rId3"/>
    <externalReference r:id="rId4"/>
  </externalReferences>
  <definedNames>
    <definedName name="_xlnm.Print_Area" localSheetId="0">Carga_DGPM!$A$1:$I$233</definedName>
  </definedNames>
  <calcPr calcId="162913"/>
</workbook>
</file>

<file path=xl/calcChain.xml><?xml version="1.0" encoding="utf-8"?>
<calcChain xmlns="http://schemas.openxmlformats.org/spreadsheetml/2006/main">
  <c r="E181" i="1" l="1"/>
  <c r="D181" i="1"/>
  <c r="E180" i="1"/>
  <c r="D180" i="1"/>
  <c r="H180" i="1" s="1"/>
  <c r="E179" i="1"/>
  <c r="D179" i="1"/>
  <c r="E178" i="1"/>
  <c r="D178" i="1"/>
  <c r="F178" i="1" s="1"/>
  <c r="E177" i="1"/>
  <c r="D177" i="1"/>
  <c r="G173" i="1"/>
  <c r="G171" i="1"/>
  <c r="F170" i="1"/>
  <c r="G170" i="1" s="1"/>
  <c r="E170" i="1"/>
  <c r="G169" i="1"/>
  <c r="G168" i="1"/>
  <c r="F167" i="1"/>
  <c r="E167" i="1"/>
  <c r="G166" i="1"/>
  <c r="F165" i="1"/>
  <c r="E165" i="1"/>
  <c r="G164" i="1"/>
  <c r="F163" i="1"/>
  <c r="E163" i="1"/>
  <c r="G162" i="1"/>
  <c r="G161" i="1"/>
  <c r="G160" i="1"/>
  <c r="G159" i="1"/>
  <c r="F158" i="1"/>
  <c r="E158" i="1"/>
  <c r="G157" i="1"/>
  <c r="F156" i="1"/>
  <c r="E156" i="1"/>
  <c r="G154" i="1"/>
  <c r="F153" i="1"/>
  <c r="E153" i="1"/>
  <c r="G153" i="1" s="1"/>
  <c r="G152" i="1"/>
  <c r="F151" i="1"/>
  <c r="E151" i="1"/>
  <c r="G151" i="1" s="1"/>
  <c r="G150" i="1"/>
  <c r="G149" i="1"/>
  <c r="G148" i="1"/>
  <c r="F147" i="1"/>
  <c r="E147" i="1"/>
  <c r="G147" i="1" s="1"/>
  <c r="G146" i="1"/>
  <c r="G145" i="1"/>
  <c r="F144" i="1"/>
  <c r="E144" i="1"/>
  <c r="G143" i="1"/>
  <c r="G142" i="1"/>
  <c r="G141" i="1"/>
  <c r="G140" i="1"/>
  <c r="F139" i="1"/>
  <c r="E139" i="1"/>
  <c r="G138" i="1"/>
  <c r="F137" i="1"/>
  <c r="E137" i="1"/>
  <c r="G136" i="1"/>
  <c r="G135" i="1"/>
  <c r="G134" i="1"/>
  <c r="F133" i="1"/>
  <c r="E133" i="1"/>
  <c r="G132" i="1"/>
  <c r="G131" i="1"/>
  <c r="G130" i="1"/>
  <c r="G129" i="1"/>
  <c r="G128" i="1"/>
  <c r="G127" i="1"/>
  <c r="G126" i="1"/>
  <c r="G177" i="1" l="1"/>
  <c r="G179" i="1"/>
  <c r="G163" i="1"/>
  <c r="G133" i="1"/>
  <c r="G139" i="1"/>
  <c r="G158" i="1"/>
  <c r="G167" i="1"/>
  <c r="G178" i="1"/>
  <c r="G156" i="1"/>
  <c r="F179" i="1"/>
  <c r="F181" i="1"/>
  <c r="G144" i="1"/>
  <c r="G180" i="1"/>
  <c r="G137" i="1"/>
  <c r="G165" i="1"/>
  <c r="F177" i="1"/>
  <c r="G181" i="1"/>
  <c r="F180" i="1"/>
  <c r="D182" i="1"/>
  <c r="H177" i="1" s="1"/>
  <c r="E182" i="1"/>
  <c r="F182" i="1" l="1"/>
  <c r="H181" i="1"/>
  <c r="G182" i="1"/>
  <c r="H179" i="1"/>
  <c r="H178" i="1"/>
  <c r="H105" i="1"/>
  <c r="G105" i="1"/>
  <c r="H182" i="1" l="1"/>
  <c r="F199" i="1"/>
  <c r="G199" i="1" l="1"/>
  <c r="E199" i="1"/>
  <c r="C199" i="1"/>
</calcChain>
</file>

<file path=xl/sharedStrings.xml><?xml version="1.0" encoding="utf-8"?>
<sst xmlns="http://schemas.openxmlformats.org/spreadsheetml/2006/main" count="452" uniqueCount="372">
  <si>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</si>
  <si>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</si>
  <si>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</si>
  <si>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</si>
  <si>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</si>
  <si>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</si>
  <si>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</si>
  <si>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</si>
  <si>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</si>
  <si>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</si>
  <si>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</si>
  <si>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</si>
  <si>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</si>
  <si>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</si>
  <si>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</si>
  <si>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</si>
  <si>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</si>
  <si>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</si>
  <si>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</si>
  <si>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</si>
  <si>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</si>
  <si>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</si>
  <si>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</si>
  <si>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</si>
  <si>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</si>
  <si>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</si>
  <si>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</si>
  <si>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</si>
  <si>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</si>
  <si>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</si>
  <si>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</si>
  <si>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</si>
  <si>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</si>
  <si>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</si>
  <si>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</si>
  <si>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</si>
  <si>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</si>
  <si>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</si>
  <si>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</si>
  <si>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</si>
  <si>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</si>
  <si>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</si>
  <si>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</si>
  <si>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</si>
  <si>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</si>
  <si>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</si>
  <si>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</si>
  <si>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</si>
  <si>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</si>
  <si>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</si>
  <si>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</si>
  <si>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</si>
  <si>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</si>
  <si>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</si>
  <si>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</si>
  <si>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</si>
  <si>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</si>
  <si>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</si>
  <si>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</si>
  <si>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</si>
  <si>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</si>
  <si>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</si>
  <si>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</si>
  <si>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</si>
  <si>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</si>
  <si>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</si>
  <si>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</si>
  <si>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</si>
  <si>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</si>
  <si>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</si>
  <si>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</si>
  <si>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</si>
  <si>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</si>
  <si>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</si>
  <si>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</si>
  <si>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</si>
  <si>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</si>
  <si>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</si>
  <si>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</si>
  <si>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</si>
  <si>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</si>
  <si>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</si>
  <si>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</si>
  <si>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</si>
  <si>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Gloria Beatriz Benítez Jara</t>
  </si>
  <si>
    <t>Andrea Chamorro Orrego</t>
  </si>
  <si>
    <t>Carmen Quiñonez de Rivarola</t>
  </si>
  <si>
    <t>Rosa María Cáceres Casco</t>
  </si>
  <si>
    <t>Juan Adelfi Aguilera Mancuello</t>
  </si>
  <si>
    <t>Cesar Eduardo Alarcón Pintos</t>
  </si>
  <si>
    <t>Edid Noelia González Bareiro</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</si>
  <si>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</si>
  <si>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</si>
  <si>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</si>
  <si>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</si>
  <si>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</si>
  <si>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</si>
  <si>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</si>
  <si>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</si>
  <si>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</si>
  <si>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</si>
  <si>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</si>
  <si>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</si>
  <si>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</si>
  <si>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</si>
  <si>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</si>
  <si>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</si>
  <si>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</si>
  <si>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100% Ejecutado</t>
  </si>
  <si>
    <t>NO APLICA PARA ESTE SEMESTRE</t>
  </si>
  <si>
    <t>Providencias</t>
  </si>
  <si>
    <t>Actas de Denuncias</t>
  </si>
  <si>
    <t>Actas de Recepción de Documentos</t>
  </si>
  <si>
    <t>Dictámenes</t>
  </si>
  <si>
    <t>Asistencia a servidores públicos</t>
  </si>
  <si>
    <t>(Verificación In Situ)</t>
  </si>
  <si>
    <t>-------</t>
  </si>
  <si>
    <t>------</t>
  </si>
  <si>
    <t xml:space="preserve">TOTALES </t>
  </si>
  <si>
    <t>DENUNCIAS</t>
  </si>
  <si>
    <t xml:space="preserve">Nivel de cumplimiento </t>
  </si>
  <si>
    <t>https://url2.cl/4WxFa</t>
  </si>
  <si>
    <t>https://url2.cl/lKj9p</t>
  </si>
  <si>
    <t>https://url2.cl/Cys5w</t>
  </si>
  <si>
    <t>SUELDOS</t>
  </si>
  <si>
    <t>GASTOS DE REPRESENTACIÓN</t>
  </si>
  <si>
    <t>AGUINALDO</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</si>
  <si>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</si>
  <si>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</si>
  <si>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</si>
  <si>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</si>
  <si>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</si>
  <si>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</si>
  <si>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</si>
  <si>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</si>
  <si>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</si>
  <si>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</si>
  <si>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</si>
  <si>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</si>
  <si>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</si>
  <si>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</si>
  <si>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</si>
  <si>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</si>
  <si>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</si>
  <si>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</si>
  <si>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</si>
  <si>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</si>
  <si>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</si>
  <si>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</si>
  <si>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</si>
  <si>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</si>
  <si>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</si>
  <si>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</si>
  <si>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</si>
  <si>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</si>
  <si>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</si>
  <si>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</si>
  <si>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</si>
  <si>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</si>
  <si>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</si>
  <si>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</si>
  <si>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</si>
  <si>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</si>
  <si>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</si>
  <si>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</si>
  <si>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</si>
  <si>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</si>
  <si>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</si>
  <si>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</si>
  <si>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</si>
  <si>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</si>
  <si>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</si>
  <si>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</si>
  <si>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</si>
  <si>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</si>
  <si>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</si>
  <si>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</si>
  <si>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</si>
  <si>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</si>
  <si>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</si>
  <si>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</si>
  <si>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</si>
  <si>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</si>
  <si>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</si>
  <si>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</si>
  <si>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</si>
  <si>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</si>
  <si>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</si>
  <si>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</si>
  <si>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</si>
  <si>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</si>
  <si>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</si>
  <si>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Resumen  </t>
  </si>
  <si>
    <t>https://www.sfp.gov.py/sfp/seccion/65-monitoreo-de-la-ley-518914.html</t>
  </si>
  <si>
    <t>Servidores públicos y familiares de servidores públicos.</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</si>
  <si>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</si>
  <si>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</si>
  <si>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</si>
  <si>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</si>
  <si>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</si>
  <si>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</si>
  <si>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</si>
  <si>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</si>
  <si>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</si>
  <si>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</si>
  <si>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</si>
  <si>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</si>
  <si>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</si>
  <si>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</si>
  <si>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 xml:space="preserve">Otros Gastos </t>
  </si>
  <si>
    <t xml:space="preserve">TOTAL </t>
  </si>
  <si>
    <t xml:space="preserve">Director </t>
  </si>
  <si>
    <t>No aplica para el trimestre</t>
  </si>
  <si>
    <t>Grado de Cumplimiento</t>
  </si>
  <si>
    <t>Cantidad de OEE con datos de PcD</t>
  </si>
  <si>
    <t>% de Cumplimiento</t>
  </si>
  <si>
    <t>Cuentan con al menos el 5 % de PcD en sus nóminas</t>
  </si>
  <si>
    <t>Cuentan con menos del 5 % de PcD en sus nóminas</t>
  </si>
  <si>
    <t>No cuentan con PcD en sus nóminas</t>
  </si>
  <si>
    <t>GRADO DE CUMPLIMIENTO</t>
  </si>
  <si>
    <t xml:space="preserve">% de OEE respecto al Total Monitoreado </t>
  </si>
  <si>
    <t>100 % DE CUMPLIMIENTO</t>
  </si>
  <si>
    <t>CUMPLIMIENTO INTERMEDIO</t>
  </si>
  <si>
    <t>NO CUMPLEN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</si>
  <si>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</si>
  <si>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</si>
  <si>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</si>
  <si>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</si>
  <si>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</si>
  <si>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</si>
  <si>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</si>
  <si>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Cantidad de OEE por Grado de Cumplimiento</t>
  </si>
  <si>
    <t xml:space="preserve"> Total</t>
  </si>
  <si>
    <t>Secretaria de la Función Pública</t>
  </si>
  <si>
    <t>Rodney Cano</t>
  </si>
  <si>
    <t xml:space="preserve">https://www.sfp.gov.py/sfp/archivos/documentos/RES%20105.22%20PLAN%20ANUAL%20RRC_8crc0fks.pdf </t>
  </si>
  <si>
    <t>https://transparencia.senac.gov.py/portal/historial-cumplimiento</t>
  </si>
  <si>
    <t>*sujeto a calendario de cumplimiento.</t>
  </si>
  <si>
    <t xml:space="preserve">  https://informacionpublica.paraguay.gov.py/portal/#!/buscar_informacion#busqueda </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</si>
  <si>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</si>
  <si>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</si>
  <si>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</si>
  <si>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https://www.sfp.gov.py/sfp/seccion/129-convenios-firmados.html</t>
  </si>
  <si>
    <t>https://www.sfp.gov.py/sfp/seccion/67-situacion-pcd.html</t>
  </si>
  <si>
    <t>283 Organismos y Entidades del Estado  monitoreadas / 17 Gobernaciones/264 Municipalidades</t>
  </si>
  <si>
    <t>…………………………………………….</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</si>
  <si>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</si>
  <si>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</si>
  <si>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</si>
  <si>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</si>
  <si>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</si>
  <si>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</si>
  <si>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</si>
  <si>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</si>
  <si>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</si>
  <si>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</si>
  <si>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</si>
  <si>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</si>
  <si>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</si>
  <si>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</si>
  <si>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Noviembre de 2022</t>
  </si>
  <si>
    <t>Diciembre de 2022</t>
  </si>
  <si>
    <t>Resumen Anual de Asignaciones 2022</t>
  </si>
  <si>
    <t>Enero de 2023</t>
  </si>
  <si>
    <t xml:space="preserve">https://www.sfp.gov.py/sfp/articulo/15903-informe-del-cumplimiento-de-la-ley-518914-que-corresponde-a-noviembre-de-2022.html </t>
  </si>
  <si>
    <t>https://www.sfp.gov.py/sfp/articulo/15962-informe-del-cumplimiento-de-la-ley-518914-que-corresponde-a-diciembre-de-2022.html</t>
  </si>
  <si>
    <t>https://www.sfp.gov.py/sfp/articulo/15966-informe-del-cumplimiento-de-la-ley-5189-sobre-resumen-total-de-remuneraciones-del-ejercicio-2022.html</t>
  </si>
  <si>
    <t>https://www.sfp.gov.py/sfp/articulo/15984-informe-del-cumplimiento-de-la-ley-518914-que-corresponde-a-enero-de-2023.html</t>
  </si>
  <si>
    <t>No reportan altas y bajas a la SFP, conforme al artículo 111 del Anexo A del Decreto 8759/23</t>
  </si>
  <si>
    <t xml:space="preserve">Inclusión de Personas con Discapacidad (PcD) en los Organismos y Entidades del Estado (OEE)
Según Ley 2479 y su modificatoria Ley 3585
Marzo de 2023  </t>
  </si>
  <si>
    <t>100% de OEE monitoreados</t>
  </si>
  <si>
    <t xml:space="preserve">NO APLICA  </t>
  </si>
  <si>
    <t>Antonia Vaneza Flores</t>
  </si>
  <si>
    <t>Directora / Coordinador CRCC</t>
  </si>
  <si>
    <t>2 (presencial)</t>
  </si>
  <si>
    <t xml:space="preserve">Se gestionaron la totalidad de solicitud de aranceles preferenciales en el marco de los convenios firmados entre la SFP con las Universidades Privadas del País 
https://www.sfp.gov.py/inapp/?page_id=4
</t>
  </si>
  <si>
    <t>El Instituto Nacional de la Administración Pública del Paraguay se encuentra en etapa de elaboración del POA  y ajustes del cronograma académico  para el periodo 2023.</t>
  </si>
  <si>
    <t>1.281 usuarios habilitados en el SICCA -(operadores OEE)</t>
  </si>
  <si>
    <t>9 EXPEDIENTES EN PROCESO DE ANÁLISIS</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</si>
  <si>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2023 al 31 de marzo de 2023, procesándose un total de 12 (doce) expedientes analizados con providencias y dictámenes.
</t>
  </si>
  <si>
    <t>Gestión de dictámenes jurídicos: Formular pareceres jurídicos sobre consultas recepcionados y solicitadas al área de manera objetiva y transparente.  Emitir dictámenes vinculantes sobre pedidos de permiso con goce de sueldo para usufructuar becas en el exterior.</t>
  </si>
  <si>
    <t>Gestión de homologación de Reglamentos Internos: Otorgar validez jurídica a los reglamentos internos de las distintas instituciones que lo solicitan, de conformidad al Art. 96 de la Ley Nº 1626/2000 “De la Función Pública”.</t>
  </si>
  <si>
    <t>\\fileserver2\Publico\DGCE\DAII\Informes Auditoria 2023</t>
  </si>
  <si>
    <t xml:space="preserve">
 1080 Servidores públicos /familiares de servidores públicos  beneficiados con Aranceles Preferenciales.</t>
  </si>
  <si>
    <t>Resoluciones sobre aranceles preferewnciales.
https://www.sfp.gov.py/inapp/?page_id=4
Resolución N° 35/2023
Resolución N° 62/2023 
Resolución N° 98/2023 
Resolución N° 99/2023
Resolución N° 119/2023
Resolución N° 153/2023</t>
  </si>
  <si>
    <t xml:space="preserve">426 OEE    </t>
  </si>
  <si>
    <t xml:space="preserve">439 OEE  y ciudadanía </t>
  </si>
  <si>
    <t>INTERCONTINENTAL DE SEGUROS Y REASEGUROS SA</t>
  </si>
  <si>
    <t>https://www.contrataciones.gov.py/licitaciones/adjudicacion/423166-adquisicion-seguro-vehiculo-institucional-ad-referendum-1/resumen-adjudicacion.html</t>
  </si>
  <si>
    <t>https://www.contrataciones.gov.py/licitaciones/planificacion/425939-servicio-mantenimiento-reparacion-rodados-sfp-plurianual-1.html</t>
  </si>
  <si>
    <t>BONIFICACIONES</t>
  </si>
  <si>
    <t>HONORARIOS PROFESIONALES</t>
  </si>
  <si>
    <t>MANTENIMIENTO Y REPARACIONES MENORES DE 
MAQUINARIAS, EQUIPOS</t>
  </si>
  <si>
    <t>ELEMENTOS DE LIMPIEZA</t>
  </si>
  <si>
    <t>ÚTILES DE ESCRITORIO, OFICINA Y ENSERES</t>
  </si>
  <si>
    <t xml:space="preserve">REPUESTOS Y ACCESORIOS MENORES
</t>
  </si>
  <si>
    <t>PRODUCTOS E INSUMOS METÁLICOS</t>
  </si>
  <si>
    <t>ADQUISICIONES DE EQUIPOS DE OFICINA Y 
COMPUTACION</t>
  </si>
  <si>
    <t>ADQUISICIONES DE EQUIPOS DE COMPUTACIÓN</t>
  </si>
  <si>
    <t xml:space="preserve">No aplica para el semestre </t>
  </si>
  <si>
    <t>Abril de 2023</t>
  </si>
  <si>
    <t>Mayo de 2023</t>
  </si>
  <si>
    <t>Junio de 2023</t>
  </si>
  <si>
    <t>Julio de 2023</t>
  </si>
  <si>
    <t>Febrero de 2023</t>
  </si>
  <si>
    <t>Marzo de 2023</t>
  </si>
  <si>
    <t xml:space="preserve">https://www.sfp.gov.py/sfp/articulo/16041-informe-del-cumplimiento-de-la-ley-518914-que-corresponde-a-abril-de-2023.html </t>
  </si>
  <si>
    <t xml:space="preserve">https://www.sfp.gov.py/sfp/articulo/16031-informe-del-cumplimiento-de-la-ley-518914-que-corresponde-a-marzo-de-2023.html </t>
  </si>
  <si>
    <t>https://www.sfp.gov.py/sfp/articulo/16016-informe-del-cumplimiento-de-la-ley-518914-que-corresponde-a-febrero-de-2023.html</t>
  </si>
  <si>
    <r>
      <t>Informe sobre el Grado de cumplimiento de la Ley 5189/2014 por parte de los OEE,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Noviembre/2022: 27,2%
- Diciembre/2022: 24,0%
- Resumen Anual de Asignaciones del 2022: 35,4%
- Enero 2023: 27,8%
- Febrero/2023: 27,8%
- Marzo/2023: 28,0%
- Abril/2023: 27,1%
- Grado de cumplimiento de la Ley 5189/2014 por parte de la SFP, en los meses de noviembre, diciembre, resumen anual de asignaciones del ejercicio 2022, enero, febrero, marzo y abril de 2023 fue del: 100 %</t>
    </r>
    <r>
      <rPr>
        <sz val="9"/>
        <rFont val="Times New Roman"/>
        <family val="1"/>
      </rPr>
      <t xml:space="preserve">.  
</t>
    </r>
    <r>
      <rPr>
        <b/>
        <sz val="10"/>
        <rFont val="Times New Roman"/>
        <family val="1"/>
      </rPr>
      <t xml:space="preserve">Obs.: </t>
    </r>
    <r>
      <rPr>
        <sz val="10"/>
        <rFont val="Times New Roman"/>
        <family val="1"/>
      </rPr>
      <t>el proceso de verificación se desarrolla, conforme lo establece el artículo 6° de la Ley 5189, a partir del decimoquinto día hábil del mes, sobre el grado de cumplimiento del mes inmediatamente anterior, por parte de más de 430 OEE (438 en el ejercicio 2022 y 439 en el 2023).  En proceso el monitoreo correspondiente al grado de cumplimiento de mayo de 2023 (cuyo vencimiento fue el 22 de junio de 2023).</t>
    </r>
  </si>
  <si>
    <r>
      <rPr>
        <sz val="7"/>
        <color rgb="FF000000"/>
        <rFont val="Times New Roman"/>
        <family val="1"/>
      </rPr>
      <t>23</t>
    </r>
    <r>
      <rPr>
        <sz val="9"/>
        <color theme="1"/>
        <rFont val="Times New Roman"/>
        <family val="1"/>
      </rPr>
      <t xml:space="preserve"> instituciones que cumplen con el 5% de PCD en sus nóminas.                      - 21  instituciones que cuentan con planes vigentes de inclusión de PcD aprobados por la SFP</t>
    </r>
  </si>
  <si>
    <t>Monitoreo del Grado de Cumplimiento de la Ley 5189/2014
Correspondiente al mes de Abril de 2023
(Vencimiento 21 de febrero de 2023)</t>
  </si>
  <si>
    <t>OEE fusionado (verificado con otro OEE)</t>
  </si>
  <si>
    <r>
      <rPr>
        <b/>
        <sz val="9"/>
        <color rgb="FFFF0000"/>
        <rFont val="Calibri"/>
        <family val="2"/>
        <scheme val="minor"/>
      </rPr>
      <t xml:space="preserve">* Consideraciones particulares 
</t>
    </r>
    <r>
      <rPr>
        <b/>
        <sz val="9"/>
        <color theme="1"/>
        <rFont val="Calibri"/>
        <family val="2"/>
        <scheme val="minor"/>
      </rPr>
      <t xml:space="preserve">- </t>
    </r>
    <r>
      <rPr>
        <sz val="9"/>
        <color theme="1"/>
        <rFont val="Calibri"/>
        <family val="2"/>
        <scheme val="minor"/>
      </rPr>
      <t xml:space="preserve">Son contabilizadas en el Resumen del monitoreo de la Ley 5189,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t>
    </r>
  </si>
  <si>
    <t>Se realizaron un total de cuatro (4) procesos de monitoreo del grado de cumplimiento de la Ley 5189/2014 a 438 (correspondiente a noviembre, diciembre y al resumen anual de asignaciones de 2022) y 439 (sobre enero de 2023) Organismos y Entidades del Estado (OEE), durante el primer trimestre del presente ejercicio.-
Se desarrollarn tres (3) procesos de monitoreo del grado de cumplimiento de la Ley 5189/2014 a 439 Organismos y Entidades del Estado (OEE), correspondiente a febrero, marzo y abril de 2023, durante el segundo trimestre del presente ejercicio.-</t>
  </si>
  <si>
    <t>Periodo del informe: abril a junio 2023</t>
  </si>
  <si>
    <t>Celia Elizabeth Báez</t>
  </si>
  <si>
    <t>Desde el año 2015, en el Portal Único de Empleo Público (PUEP) Paraguay Concursa, se encuentran registrados todos los procesos de selección llevados a cabo por los OEE que se rigen por la Ley 1626/00. En lo que compete al segundo trimestre del año 2023, se encuentran ejecutados un total de cinco (5) concursos, iniciados entre el 01 de abril  del 2023 al 30 de junio del 2023. Los concursos del segundo trimestre del 2023 corresponden a cinco (5) OEE. - 100% de procesos registrados en el PUEP Paraguay Concursa monitoreados y acompañados para la expedición de la Certificación del Debido Proceso.</t>
  </si>
  <si>
    <t xml:space="preserve">145 Expedientes para análisis técnico jurídico presentados por los OEE </t>
  </si>
  <si>
    <t>Fueron procesados y emitidos: 29 Dictámenes. 29 Providencias y 76 Informes. Con proyecto y en proceso de estudio 11</t>
  </si>
  <si>
    <t>7 en proceso de analisis</t>
  </si>
  <si>
    <t xml:space="preserve">62 Sumarios Sorteados </t>
  </si>
  <si>
    <t>De abril a junio se realizaron un total de 12 Actas de sorteos para la designación de Juez Instructor de Sumarios Administrativos solicitados por los OEE.</t>
  </si>
  <si>
    <t xml:space="preserve">50% de los expedientes ingresados fueron procesados </t>
  </si>
  <si>
    <t>95 expedientes</t>
  </si>
  <si>
    <t xml:space="preserve">75% de los expedientes ingresados fueron procesados </t>
  </si>
  <si>
    <t xml:space="preserve">Utilización de al menos un módulo del SICCA por parte de las 419 Organismos y Entidades del Estado (OEE) </t>
  </si>
  <si>
    <t xml:space="preserve">141.782  usuarios registrados en el Portal Único del Empleo Público (PUEP) Paraguay Concursa, 64.583 Masculinos y 77.199 Femenino. </t>
  </si>
  <si>
    <t xml:space="preserve">Mas de 24 millones de visitas recibidas en el Portal a hoy dia.
*Desde su lanzamiento hasta la fecha. Según último informe de gestión DGTIC.
</t>
  </si>
  <si>
    <t xml:space="preserve">4 OEE remitieron resultado de la evaluación del desempeño aplicada </t>
  </si>
  <si>
    <t xml:space="preserve">0,70% de los OEE remitieron sus evaluaciones del desempeño aplicadas al plantel de funcionarios públicos. </t>
  </si>
  <si>
    <t xml:space="preserve">2 EXPEDIENTES INGRESADOS </t>
  </si>
  <si>
    <t xml:space="preserve">  2 EN PROCESO DE REVISIÓN.</t>
  </si>
  <si>
    <t>8 FINALIZADOS</t>
  </si>
  <si>
    <t xml:space="preserve">11 EXPEDIENTES INGRESADOS </t>
  </si>
  <si>
    <t>5  EXPEDIENTES FINALIZADOS (INGRESADOS EN EL 2022 Y 2023)</t>
  </si>
  <si>
    <t>35 ASISTENCIAS PRESENCIALES/6.118 ASISTENCIAS POR CORREOS ELECTRÓNICOS/610 ASISTENCIAS POR LLAMADAS TELEFÓNICAS/5.681 ASISTENCIAS MENSAJERÍA POR WHATSAPP/43 CONSULTAS TÉCNICAS DERIVADAS A OTRAS ÁREAS</t>
  </si>
  <si>
    <t>ITCS S.A.</t>
  </si>
  <si>
    <t>https://www.contrataciones.gov.py/licitaciones/adjudicacion/430587-adquisicion-equipos-informaticos-sfp-ad-referendum-1/resumen-adjudicacion.html#proveedores</t>
  </si>
  <si>
    <t>ACA TECHINCAL SUPPORT SA</t>
  </si>
  <si>
    <t>https://www.contrataciones.gov.py/licitaciones/adjudicacion/430842-mantenimiento-reparacion-servidores-ups-ad-referendum-1/resumen-adjudicacion.html</t>
  </si>
  <si>
    <t>………………………………….</t>
  </si>
  <si>
    <t>https://www.contrataciones.gov.py/licitaciones/convocatoria/432721-mantenimiento-reparacion-edificios-sfp-plurianual-1.html</t>
  </si>
  <si>
    <t>………………………………………</t>
  </si>
  <si>
    <t>https://www.contrataciones.gov.py/licitaciones/convocatoria/433023-seguros-varios-sfp-1.html</t>
  </si>
  <si>
    <t>Periodo: 1 de enero al 30 de junio de 2023</t>
  </si>
  <si>
    <r>
      <t xml:space="preserve">Ejecucion Presupuestaria del 01 de abril al 30 de junio de 2023
</t>
    </r>
    <r>
      <rPr>
        <b/>
        <sz val="11"/>
        <color theme="1"/>
        <rFont val="Times New Roman"/>
        <family val="1"/>
      </rPr>
      <t>(en miles de guaraníes)</t>
    </r>
  </si>
  <si>
    <r>
      <t>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148</t>
    </r>
    <r>
      <rPr>
        <b/>
        <sz val="10"/>
        <color rgb="FF000000"/>
        <rFont val="Times New Roman"/>
        <family val="1"/>
      </rPr>
      <t xml:space="preserve">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</si>
  <si>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Auditoría de Ejecución Presupuestaria- Rendición de Cuentas  Noviembre 2021</t>
  </si>
  <si>
    <t>Auditoría de Ejecución Presupuestaria- Rendición de Cuentas  Diciembre 2021</t>
  </si>
  <si>
    <t>Auditoría de Ejecución Presupuestaria- Rendición de Cuentas Enero 2022</t>
  </si>
  <si>
    <t>Auditoría de Ejecución Presupuestaria- Rendición de Cuentas Febrero 2022</t>
  </si>
  <si>
    <t>Auditoría de Ejecución Presupuestaria- Rendición de Cuentas Marzo 2022</t>
  </si>
  <si>
    <t>Auditoría de Ejecución Presupuestaria- Rendición de Cuentas Abril 2022</t>
  </si>
  <si>
    <t>Auditoría de Ejecución Presupuestaria- Rendición de Cuentas Mayo 2022</t>
  </si>
  <si>
    <t>Auditoría de Ejecución Presupuestaria- Rendición de Cuentas Junio 2022</t>
  </si>
  <si>
    <t>Informe AII N°10/2022</t>
  </si>
  <si>
    <t>Auditoría de Gestión - Utilización de Combustible Procedimientos. Febrero a Mayo 2022</t>
  </si>
  <si>
    <t>Informe AII N°13/2022</t>
  </si>
  <si>
    <t>Auditoría de Gestión - Registro de  Asistencia y Permisos otorgados a los Servidores Publicos de la SFP de Abril a Junio de 2022</t>
  </si>
  <si>
    <t>Abril</t>
  </si>
  <si>
    <t>Mayo</t>
  </si>
  <si>
    <t>Junio</t>
  </si>
  <si>
    <t>MES</t>
  </si>
  <si>
    <t xml:space="preserve">Providencias </t>
  </si>
  <si>
    <t xml:space="preserve">Total de denuncias ingresadas : </t>
  </si>
  <si>
    <t>3 (presencial)</t>
  </si>
  <si>
    <t>en proceso de verificación / en la fecha de elaboración de informe 3/7/2023</t>
  </si>
  <si>
    <t>746 Servidoras y Servidores públicos de 107 Organismos y Entidades del Estado beneficiados con la Jornada taller: “Herramientas para la Gestión y el Desarrollo de las Personas en la Administración Pública”</t>
  </si>
  <si>
    <t xml:space="preserve">Se gestionó la postulación y certificación efectiva de los participantes del evento académico realizado en el mes de abril y certificado en el mes de junio de 2023. </t>
  </si>
  <si>
    <t xml:space="preserve">
139 Servidores públicos /familiares de servidores públicos  beneficiados con Aranceles Preferenciales.</t>
  </si>
  <si>
    <r>
      <rPr>
        <b/>
        <sz val="11"/>
        <rFont val="Calibri"/>
        <family val="2"/>
        <scheme val="minor"/>
      </rPr>
      <t>Resoluciones Aranceles:</t>
    </r>
    <r>
      <rPr>
        <sz val="11"/>
        <rFont val="Calibri"/>
        <family val="2"/>
        <scheme val="minor"/>
      </rPr>
      <t xml:space="preserve">
Resoluciones sobre aranceles preferewnciales.
https://www.sfp.gov.py/inapp/?page_id=4
Resolución SFP Nº 189/2023 (Abril)
Resolución SFP Nº 229/2023 (Mayo)
Resolución SFP Nº 253/2023 (Junio)
https://www.sfp.gov.py/sfp/articulo/16001-la-sfp-ofrecio-una-jornada-taller-herramientas-para-la-gestion-y-el-desarrollo-de-las-personas-en-la-administracion-publica.html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</si>
</sst>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64" formatCode="_-* #,##0.00\ _€_-;\-* #,##0.00\ _€_-;_-* &quot;-&quot;??\ _€_-;_-@_-"/>
    <numFmt numFmtId="165" formatCode="_(* #,##0_);_(* \(#,##0\);_(* &quot;-&quot;_);_(@_)"/>
    <numFmt numFmtId="166" formatCode="_(* #,##0.00_);_(* \(#,##0.00\);_(* &quot;-&quot;??_);_(@_)"/>
    <numFmt numFmtId="167" formatCode="_(* #,##0_);_(* \(#,##0\);_(* &quot;-&quot;??_);_(@_)"/>
    <numFmt numFmtId="168" formatCode="_-* #,##0\ _€_-;\-* #,##0\ _€_-;_-* &quot;-&quot;\ _€_-;_-@_-"/>
    <numFmt numFmtId="170" formatCode="_ * #,##0_ ;_ * \-#,##0_ ;_ * &quot;-&quot;_ ;_ @_ "/>
  </numFmts>
  <fonts count="8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sz val="12"/>
      <name val="Times New Roman"/>
      <family val="1"/>
    </font>
    <font>
      <b/>
      <sz val="10"/>
      <color rgb="FF000000"/>
      <name val="Times New Roman"/>
      <family val="1"/>
    </font>
    <font>
      <sz val="11"/>
      <color rgb="FF000000"/>
      <name val="Calibri"/>
      <family val="2"/>
      <scheme val="minor"/>
    </font>
    <font>
      <b/>
      <sz val="10"/>
      <name val="Times New Roman"/>
      <family val="1"/>
    </font>
    <font>
      <sz val="10"/>
      <name val="Times New Roman"/>
      <family val="1"/>
    </font>
    <font>
      <u/>
      <sz val="8"/>
      <color theme="10"/>
      <name val="Calibri"/>
      <family val="2"/>
      <scheme val="minor"/>
    </font>
    <font>
      <sz val="10"/>
      <color theme="1"/>
      <name val="Calibri"/>
      <family val="2"/>
    </font>
    <font>
      <sz val="9"/>
      <color theme="1"/>
      <name val="Calibri"/>
      <family val="2"/>
      <scheme val="minor"/>
    </font>
    <font>
      <b/>
      <sz val="9"/>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s>
  <cellStyleXfs count="446">
    <xf numFmtId="0" fontId="0" fillId="0" borderId="0">
      <alignment vertical="center"/>
    </xf>
    <xf numFmtId="0" fontId="31" fillId="0" borderId="0" applyNumberFormat="0" applyFill="0" applyBorder="0" applyAlignment="0" applyProtection="0">
      <alignment vertical="center"/>
    </xf>
    <xf numFmtId="0" fontId="34" fillId="0" borderId="0">
      <alignment vertical="center"/>
    </xf>
    <xf numFmtId="165" fontId="46" fillId="0" borderId="0" applyFont="0" applyFill="0" applyBorder="0" applyAlignment="0" applyProtection="0"/>
    <xf numFmtId="0" fontId="46" fillId="0" borderId="0">
      <alignment vertical="center"/>
    </xf>
    <xf numFmtId="0" fontId="13" fillId="0" borderId="0">
      <alignment vertical="center"/>
    </xf>
    <xf numFmtId="165" fontId="13" fillId="0" borderId="0" applyFont="0" applyFill="0" applyBorder="0" applyAlignment="0" applyProtection="0"/>
    <xf numFmtId="0" fontId="13" fillId="0" borderId="0">
      <alignment vertical="center"/>
    </xf>
    <xf numFmtId="0" fontId="11" fillId="0" borderId="0">
      <alignment vertical="center"/>
    </xf>
    <xf numFmtId="165" fontId="11" fillId="0" borderId="0" applyFont="0" applyFill="0" applyBorder="0" applyAlignment="0" applyProtection="0"/>
    <xf numFmtId="0" fontId="11" fillId="0" borderId="0">
      <alignment vertical="center"/>
    </xf>
    <xf numFmtId="164" fontId="63"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164" fontId="7" fillId="0" borderId="0" applyFont="0" applyFill="0" applyBorder="0" applyAlignment="0" applyProtection="0"/>
    <xf numFmtId="0" fontId="7" fillId="0" borderId="0">
      <alignment vertical="center"/>
    </xf>
    <xf numFmtId="41" fontId="7" fillId="0" borderId="0" applyFont="0" applyFill="0" applyBorder="0" applyAlignment="0" applyProtection="0"/>
    <xf numFmtId="0" fontId="7"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0" fontId="3" fillId="0" borderId="0">
      <alignment vertical="center"/>
    </xf>
    <xf numFmtId="41"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0" fontId="2" fillId="0" borderId="0">
      <alignment vertical="center"/>
    </xf>
    <xf numFmtId="168"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0" fontId="2" fillId="0" borderId="0">
      <alignment vertical="center"/>
    </xf>
    <xf numFmtId="41"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0" fontId="1" fillId="0" borderId="0">
      <alignment vertical="center"/>
    </xf>
    <xf numFmtId="41"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168" fontId="1" fillId="0" borderId="0" applyFont="0" applyFill="0" applyBorder="0" applyAlignment="0" applyProtection="0"/>
    <xf numFmtId="0" fontId="1" fillId="0" borderId="0">
      <alignment vertical="center"/>
    </xf>
    <xf numFmtId="0" fontId="1" fillId="0" borderId="0">
      <alignment vertical="center"/>
    </xf>
    <xf numFmtId="168" fontId="1" fillId="0" borderId="0" applyFont="0" applyFill="0" applyBorder="0" applyAlignment="0" applyProtection="0"/>
    <xf numFmtId="0" fontId="1" fillId="0" borderId="0">
      <alignment vertical="center"/>
    </xf>
    <xf numFmtId="0" fontId="1" fillId="0" borderId="0">
      <alignment vertical="center"/>
    </xf>
    <xf numFmtId="168"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0" fontId="1" fillId="0" borderId="0">
      <alignment vertical="center"/>
    </xf>
    <xf numFmtId="170"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00">
    <xf numFmtId="0" fontId="0" fillId="0" borderId="0" xfId="0">
      <alignment vertical="center"/>
    </xf>
    <xf numFmtId="0" fontId="15" fillId="0" borderId="0" xfId="0" applyFont="1" applyFill="1" applyBorder="1" applyAlignment="1">
      <alignment horizontal="left" vertical="center"/>
    </xf>
    <xf numFmtId="0" fontId="57" fillId="0" borderId="1" xfId="1" applyFont="1" applyFill="1" applyBorder="1">
      <alignment vertical="center"/>
    </xf>
    <xf numFmtId="0" fontId="12" fillId="0" borderId="1" xfId="0" applyFont="1" applyFill="1" applyBorder="1" applyAlignment="1">
      <alignment vertical="center" wrapText="1"/>
    </xf>
    <xf numFmtId="0" fontId="0" fillId="0" borderId="0" xfId="0" applyFill="1">
      <alignment vertical="center"/>
    </xf>
    <xf numFmtId="0" fontId="52" fillId="0" borderId="0" xfId="0" applyFont="1" applyFill="1">
      <alignment vertical="center"/>
    </xf>
    <xf numFmtId="0" fontId="52" fillId="0" borderId="1" xfId="0" applyFont="1" applyFill="1" applyBorder="1" applyAlignment="1">
      <alignment vertical="center" wrapText="1"/>
    </xf>
    <xf numFmtId="0" fontId="43" fillId="0" borderId="0" xfId="0" applyFont="1" applyFill="1">
      <alignment vertical="center"/>
    </xf>
    <xf numFmtId="0" fontId="0" fillId="0" borderId="0" xfId="0" applyFill="1" applyBorder="1">
      <alignment vertical="center"/>
    </xf>
    <xf numFmtId="0" fontId="22" fillId="0" borderId="0" xfId="0" applyFont="1" applyFill="1" applyAlignment="1">
      <alignment vertical="center"/>
    </xf>
    <xf numFmtId="0" fontId="41" fillId="0" borderId="0" xfId="0" applyFont="1" applyFill="1">
      <alignment vertical="center"/>
    </xf>
    <xf numFmtId="0" fontId="42" fillId="0" borderId="0" xfId="0" applyFont="1" applyFill="1">
      <alignment vertical="center"/>
    </xf>
    <xf numFmtId="0" fontId="42" fillId="0" borderId="0" xfId="0" applyFont="1" applyFill="1" applyAlignment="1">
      <alignment vertical="center"/>
    </xf>
    <xf numFmtId="0" fontId="21" fillId="0" borderId="0" xfId="0" applyFont="1" applyFill="1" applyAlignment="1">
      <alignment vertical="center"/>
    </xf>
    <xf numFmtId="0" fontId="0" fillId="0" borderId="0" xfId="0" applyFill="1" applyBorder="1" applyAlignment="1">
      <alignment vertical="center" wrapText="1"/>
    </xf>
    <xf numFmtId="0" fontId="21" fillId="0" borderId="0" xfId="0" applyFont="1" applyFill="1">
      <alignment vertical="center"/>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27" fillId="0" borderId="1" xfId="0" applyFont="1" applyFill="1" applyBorder="1" applyAlignment="1">
      <alignment vertical="center"/>
    </xf>
    <xf numFmtId="0" fontId="25" fillId="0" borderId="1" xfId="0" applyFont="1" applyFill="1" applyBorder="1" applyAlignment="1">
      <alignment horizontal="center" vertical="top" wrapText="1"/>
    </xf>
    <xf numFmtId="0" fontId="29" fillId="0" borderId="1" xfId="0" applyFont="1" applyFill="1" applyBorder="1">
      <alignment vertical="center"/>
    </xf>
    <xf numFmtId="0" fontId="28" fillId="0" borderId="1" xfId="0" applyFont="1" applyFill="1" applyBorder="1">
      <alignment vertical="center"/>
    </xf>
    <xf numFmtId="0" fontId="25" fillId="0" borderId="0" xfId="0" applyFont="1" applyFill="1" applyBorder="1" applyAlignment="1">
      <alignment horizontal="center" vertical="top" wrapText="1"/>
    </xf>
    <xf numFmtId="0" fontId="29" fillId="0" borderId="0" xfId="0" applyFont="1" applyFill="1" applyBorder="1">
      <alignment vertical="center"/>
    </xf>
    <xf numFmtId="0" fontId="28" fillId="0" borderId="0" xfId="0" applyFont="1" applyFill="1" applyBorder="1">
      <alignment vertical="center"/>
    </xf>
    <xf numFmtId="0" fontId="26" fillId="0" borderId="0" xfId="0" applyFont="1" applyFill="1">
      <alignment vertical="center"/>
    </xf>
    <xf numFmtId="0" fontId="24" fillId="0" borderId="0" xfId="0" applyFont="1" applyFill="1" applyAlignment="1">
      <alignment vertical="center" wrapText="1"/>
    </xf>
    <xf numFmtId="0" fontId="32"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18"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35" fillId="0" borderId="1" xfId="1" applyFont="1" applyFill="1" applyBorder="1" applyAlignment="1">
      <alignment horizontal="center" vertical="center" wrapText="1"/>
    </xf>
    <xf numFmtId="0" fontId="12" fillId="0" borderId="0" xfId="0" applyFont="1" applyFill="1">
      <alignment vertical="center"/>
    </xf>
    <xf numFmtId="0" fontId="50" fillId="0" borderId="1" xfId="1" applyFont="1" applyFill="1" applyBorder="1" applyAlignment="1">
      <alignment vertical="center" wrapText="1"/>
    </xf>
    <xf numFmtId="0" fontId="14" fillId="0" borderId="1" xfId="0" applyFont="1" applyFill="1" applyBorder="1" applyAlignment="1">
      <alignment vertical="center" wrapText="1"/>
    </xf>
    <xf numFmtId="0" fontId="21" fillId="0" borderId="12" xfId="0" applyFont="1" applyFill="1" applyBorder="1" applyAlignment="1">
      <alignment horizontal="center" vertical="center"/>
    </xf>
    <xf numFmtId="0" fontId="17" fillId="0" borderId="1" xfId="0" applyFont="1" applyFill="1" applyBorder="1" applyAlignment="1">
      <alignment vertical="center" wrapText="1"/>
    </xf>
    <xf numFmtId="0" fontId="57" fillId="0" borderId="1" xfId="1" applyFont="1" applyFill="1" applyBorder="1" applyAlignment="1">
      <alignment vertical="center" wrapText="1"/>
    </xf>
    <xf numFmtId="0" fontId="35" fillId="0" borderId="7" xfId="1" applyFont="1" applyFill="1" applyBorder="1" applyAlignment="1">
      <alignment vertical="center"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0" xfId="1" applyFill="1" applyBorder="1" applyAlignment="1">
      <alignment horizontal="left" vertical="center" wrapText="1"/>
    </xf>
    <xf numFmtId="0" fontId="0" fillId="0" borderId="0" xfId="0" applyFill="1" applyAlignment="1">
      <alignment horizontal="center" vertical="center"/>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1" fillId="3" borderId="1" xfId="0" applyFont="1" applyFill="1" applyBorder="1" applyAlignment="1">
      <alignment vertical="center" wrapText="1"/>
    </xf>
    <xf numFmtId="0" fontId="44" fillId="2" borderId="3" xfId="0" applyFont="1" applyFill="1" applyBorder="1" applyAlignment="1">
      <alignment vertical="center" wrapText="1"/>
    </xf>
    <xf numFmtId="0" fontId="40" fillId="2" borderId="1" xfId="0" applyFont="1" applyFill="1" applyBorder="1" applyAlignment="1">
      <alignment horizontal="center" vertical="center" wrapText="1"/>
    </xf>
    <xf numFmtId="0" fontId="51" fillId="2" borderId="1" xfId="0" applyFont="1" applyFill="1" applyBorder="1">
      <alignment vertical="center"/>
    </xf>
    <xf numFmtId="0" fontId="39" fillId="3" borderId="1" xfId="0" applyFont="1" applyFill="1" applyBorder="1" applyAlignment="1">
      <alignment horizontal="center" vertical="center" wrapText="1"/>
    </xf>
    <xf numFmtId="0" fontId="39" fillId="3" borderId="1" xfId="0" applyFont="1" applyFill="1" applyBorder="1" applyAlignment="1">
      <alignment horizontal="left" vertical="center" wrapText="1"/>
    </xf>
    <xf numFmtId="0" fontId="47" fillId="3" borderId="1" xfId="0" applyFont="1" applyFill="1" applyBorder="1" applyAlignment="1">
      <alignment horizontal="left" vertical="center" wrapText="1"/>
    </xf>
    <xf numFmtId="0" fontId="35" fillId="3" borderId="1" xfId="1" applyFont="1" applyFill="1" applyBorder="1" applyAlignment="1">
      <alignment vertical="center" wrapText="1"/>
    </xf>
    <xf numFmtId="16" fontId="39" fillId="3"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9" fontId="23" fillId="2"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left" vertical="center" wrapText="1"/>
    </xf>
    <xf numFmtId="9" fontId="39" fillId="3" borderId="1" xfId="0" applyNumberFormat="1" applyFont="1" applyFill="1" applyBorder="1" applyAlignment="1">
      <alignment horizontal="center" vertical="center" wrapText="1"/>
    </xf>
    <xf numFmtId="0" fontId="48" fillId="3" borderId="1" xfId="1" applyFont="1" applyFill="1" applyBorder="1" applyAlignment="1">
      <alignment horizontal="left" vertical="center" wrapText="1"/>
    </xf>
    <xf numFmtId="0" fontId="49" fillId="3" borderId="1" xfId="0" applyFont="1" applyFill="1" applyBorder="1" applyAlignment="1">
      <alignment horizontal="left" vertical="center"/>
    </xf>
    <xf numFmtId="0" fontId="23" fillId="2" borderId="1" xfId="0" applyFont="1" applyFill="1" applyBorder="1">
      <alignment vertical="center"/>
    </xf>
    <xf numFmtId="0" fontId="21" fillId="2" borderId="1" xfId="0" applyFont="1" applyFill="1" applyBorder="1">
      <alignment vertical="center"/>
    </xf>
    <xf numFmtId="0" fontId="0" fillId="3" borderId="1" xfId="0" applyFill="1" applyBorder="1">
      <alignment vertical="center"/>
    </xf>
    <xf numFmtId="0" fontId="0" fillId="2" borderId="1" xfId="0" applyFill="1" applyBorder="1">
      <alignment vertical="center"/>
    </xf>
    <xf numFmtId="0" fontId="26" fillId="3" borderId="14" xfId="0" applyFont="1" applyFill="1" applyBorder="1" applyAlignment="1">
      <alignment horizontal="center" vertical="center"/>
    </xf>
    <xf numFmtId="0" fontId="26" fillId="3" borderId="2" xfId="0" applyFont="1" applyFill="1" applyBorder="1" applyAlignment="1">
      <alignment horizontal="center" vertical="center"/>
    </xf>
    <xf numFmtId="0" fontId="0" fillId="3" borderId="1" xfId="0" applyFill="1" applyBorder="1" applyAlignment="1">
      <alignment horizontal="left" vertical="center"/>
    </xf>
    <xf numFmtId="0" fontId="26" fillId="3" borderId="1" xfId="0" applyFont="1" applyFill="1" applyBorder="1" applyAlignment="1">
      <alignment horizontal="left" vertic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33" fillId="3" borderId="1" xfId="0" applyFont="1" applyFill="1" applyBorder="1" applyAlignment="1">
      <alignment vertical="center" wrapText="1"/>
    </xf>
    <xf numFmtId="0" fontId="0" fillId="2" borderId="0" xfId="0" applyFill="1">
      <alignment vertical="center"/>
    </xf>
    <xf numFmtId="0" fontId="9" fillId="2" borderId="0" xfId="0" applyFont="1" applyFill="1">
      <alignment vertical="center"/>
    </xf>
    <xf numFmtId="0" fontId="31" fillId="3" borderId="1" xfId="1" applyFill="1" applyBorder="1" applyAlignment="1">
      <alignment vertical="center" wrapText="1"/>
    </xf>
    <xf numFmtId="0" fontId="12" fillId="2" borderId="8" xfId="0" applyFont="1" applyFill="1" applyBorder="1">
      <alignment vertical="center"/>
    </xf>
    <xf numFmtId="0" fontId="42" fillId="2" borderId="3" xfId="0" applyFont="1" applyFill="1" applyBorder="1">
      <alignment vertical="center"/>
    </xf>
    <xf numFmtId="0" fontId="42" fillId="2" borderId="4" xfId="0" applyFont="1" applyFill="1" applyBorder="1">
      <alignment vertical="center"/>
    </xf>
    <xf numFmtId="0" fontId="12" fillId="2" borderId="4" xfId="0" applyFont="1" applyFill="1" applyBorder="1">
      <alignment vertical="center"/>
    </xf>
    <xf numFmtId="0" fontId="12" fillId="2" borderId="5" xfId="0" applyFont="1" applyFill="1" applyBorder="1">
      <alignment vertical="center"/>
    </xf>
    <xf numFmtId="0" fontId="21" fillId="2" borderId="1" xfId="4" applyFont="1" applyFill="1" applyBorder="1" applyAlignment="1">
      <alignment horizontal="center" vertical="center"/>
    </xf>
    <xf numFmtId="0" fontId="36" fillId="2" borderId="1" xfId="4" applyFont="1" applyFill="1" applyBorder="1" applyAlignment="1">
      <alignment horizontal="center" vertical="center"/>
    </xf>
    <xf numFmtId="3" fontId="21" fillId="3" borderId="1" xfId="4" applyNumberFormat="1" applyFont="1" applyFill="1" applyBorder="1" applyAlignment="1">
      <alignment horizontal="center" vertical="center"/>
    </xf>
    <xf numFmtId="165" fontId="21" fillId="3" borderId="1" xfId="3" applyFont="1" applyFill="1" applyBorder="1" applyAlignment="1">
      <alignment horizontal="center" vertical="center"/>
    </xf>
    <xf numFmtId="0" fontId="21" fillId="3" borderId="1" xfId="0" applyFont="1" applyFill="1" applyBorder="1" applyAlignment="1">
      <alignment horizontal="center" vertical="center"/>
    </xf>
    <xf numFmtId="165" fontId="21" fillId="3" borderId="1" xfId="3" applyFont="1" applyFill="1" applyBorder="1" applyAlignment="1">
      <alignment vertical="center" wrapText="1"/>
    </xf>
    <xf numFmtId="165" fontId="21" fillId="3" borderId="1" xfId="3" applyFont="1" applyFill="1" applyBorder="1" applyAlignment="1">
      <alignment vertical="center"/>
    </xf>
    <xf numFmtId="0" fontId="43"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1" fillId="2" borderId="1" xfId="0" applyFont="1" applyFill="1" applyBorder="1" applyAlignment="1">
      <alignment horizontal="center" vertical="center" wrapText="1"/>
    </xf>
    <xf numFmtId="0" fontId="53" fillId="2" borderId="0" xfId="0" applyFont="1" applyFill="1">
      <alignment vertical="center"/>
    </xf>
    <xf numFmtId="0" fontId="52" fillId="2" borderId="0" xfId="0" applyFont="1" applyFill="1">
      <alignment vertical="center"/>
    </xf>
    <xf numFmtId="0" fontId="56" fillId="2" borderId="1" xfId="0" applyFont="1" applyFill="1" applyBorder="1" applyAlignment="1">
      <alignment vertical="center" wrapText="1"/>
    </xf>
    <xf numFmtId="0" fontId="56" fillId="2" borderId="1" xfId="0" applyFont="1" applyFill="1" applyBorder="1">
      <alignment vertical="center"/>
    </xf>
    <xf numFmtId="0" fontId="54" fillId="2" borderId="1" xfId="0" applyFont="1" applyFill="1" applyBorder="1">
      <alignment vertical="center"/>
    </xf>
    <xf numFmtId="0" fontId="10" fillId="3" borderId="1" xfId="0" applyFont="1" applyFill="1" applyBorder="1" applyAlignment="1">
      <alignment vertical="center" wrapText="1"/>
    </xf>
    <xf numFmtId="0" fontId="52" fillId="3" borderId="1" xfId="0" applyFont="1" applyFill="1" applyBorder="1" applyAlignment="1">
      <alignment vertical="center" wrapText="1"/>
    </xf>
    <xf numFmtId="0" fontId="55" fillId="2" borderId="1" xfId="0" applyFont="1" applyFill="1" applyBorder="1">
      <alignment vertical="center"/>
    </xf>
    <xf numFmtId="0" fontId="52" fillId="2" borderId="1" xfId="0" applyFont="1" applyFill="1" applyBorder="1" applyAlignment="1">
      <alignment vertical="center" wrapText="1"/>
    </xf>
    <xf numFmtId="0" fontId="23" fillId="2" borderId="1" xfId="0" applyFont="1" applyFill="1" applyBorder="1" applyAlignment="1">
      <alignment horizontal="center" vertical="center"/>
    </xf>
    <xf numFmtId="0" fontId="33" fillId="0" borderId="7" xfId="0" applyFont="1" applyFill="1" applyBorder="1" applyAlignment="1">
      <alignment horizontal="center" vertical="center" wrapText="1"/>
    </xf>
    <xf numFmtId="0" fontId="35" fillId="0" borderId="7" xfId="1" applyFont="1" applyFill="1" applyBorder="1" applyAlignment="1">
      <alignment horizontal="center" vertical="center" wrapText="1"/>
    </xf>
    <xf numFmtId="0" fontId="33" fillId="0" borderId="7" xfId="0" applyFont="1" applyFill="1" applyBorder="1" applyAlignment="1">
      <alignment horizontal="left" vertical="center" wrapText="1"/>
    </xf>
    <xf numFmtId="0" fontId="12" fillId="0" borderId="12" xfId="0" applyFont="1" applyFill="1" applyBorder="1">
      <alignment vertical="center"/>
    </xf>
    <xf numFmtId="0" fontId="57" fillId="0" borderId="7" xfId="1" applyFont="1" applyFill="1" applyBorder="1" applyAlignment="1">
      <alignment horizontal="center" vertical="center" wrapText="1"/>
    </xf>
    <xf numFmtId="0" fontId="21" fillId="0" borderId="7" xfId="4" applyFont="1" applyFill="1" applyBorder="1" applyAlignment="1">
      <alignment horizontal="center" vertical="center" wrapText="1"/>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vertical="center"/>
    </xf>
    <xf numFmtId="166" fontId="0" fillId="4" borderId="1" xfId="11" applyNumberFormat="1" applyFont="1" applyFill="1" applyBorder="1"/>
    <xf numFmtId="0" fontId="21" fillId="3" borderId="3" xfId="0" applyFont="1" applyFill="1" applyBorder="1" applyAlignment="1"/>
    <xf numFmtId="166" fontId="0" fillId="4" borderId="0" xfId="11" applyNumberFormat="1" applyFont="1" applyFill="1"/>
    <xf numFmtId="0" fontId="64" fillId="4" borderId="1" xfId="0" applyFont="1" applyFill="1" applyBorder="1" applyAlignment="1">
      <alignment vertical="center" wrapText="1"/>
    </xf>
    <xf numFmtId="0" fontId="54" fillId="4" borderId="1" xfId="0" applyFont="1" applyFill="1" applyBorder="1" applyAlignment="1">
      <alignment vertical="center"/>
    </xf>
    <xf numFmtId="167" fontId="54" fillId="4" borderId="1" xfId="11" applyNumberFormat="1" applyFont="1" applyFill="1" applyBorder="1" applyAlignment="1">
      <alignment horizontal="center" vertical="center" wrapText="1"/>
    </xf>
    <xf numFmtId="167" fontId="54" fillId="4" borderId="1" xfId="11" applyNumberFormat="1" applyFont="1" applyFill="1" applyBorder="1" applyAlignment="1">
      <alignment horizontal="center" vertical="center"/>
    </xf>
    <xf numFmtId="0" fontId="54" fillId="4" borderId="1" xfId="0" applyFont="1" applyFill="1" applyBorder="1" applyAlignment="1">
      <alignment horizontal="center" vertical="center"/>
    </xf>
    <xf numFmtId="0" fontId="54" fillId="2" borderId="0" xfId="0" applyFont="1" applyFill="1">
      <alignment vertical="center"/>
    </xf>
    <xf numFmtId="0" fontId="54"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55" fillId="0" borderId="0" xfId="0" applyFont="1" applyFill="1" applyBorder="1" applyAlignment="1">
      <alignment horizontal="center" vertical="center"/>
    </xf>
    <xf numFmtId="0" fontId="52" fillId="2" borderId="9" xfId="0" applyFont="1" applyFill="1" applyBorder="1" applyAlignment="1">
      <alignment horizontal="center" vertical="center" wrapText="1"/>
    </xf>
    <xf numFmtId="0" fontId="8" fillId="0" borderId="0" xfId="0" applyFont="1" applyAlignment="1">
      <alignment vertical="center" wrapText="1"/>
    </xf>
    <xf numFmtId="0" fontId="66" fillId="0" borderId="0" xfId="0" applyFont="1" applyFill="1" applyBorder="1" applyAlignment="1">
      <alignment horizontal="center" vertical="center"/>
    </xf>
    <xf numFmtId="0" fontId="66" fillId="0" borderId="0" xfId="0" applyFont="1" applyFill="1" applyBorder="1" applyAlignment="1">
      <alignment horizontal="center" vertical="center" wrapText="1"/>
    </xf>
    <xf numFmtId="9" fontId="66" fillId="0" borderId="0" xfId="0" applyNumberFormat="1" applyFont="1" applyFill="1" applyBorder="1" applyAlignment="1">
      <alignment horizontal="center" vertical="center"/>
    </xf>
    <xf numFmtId="0" fontId="35" fillId="0" borderId="5" xfId="1" applyFont="1" applyFill="1" applyBorder="1" applyAlignment="1">
      <alignment horizontal="center" vertical="center" wrapText="1"/>
    </xf>
    <xf numFmtId="0" fontId="50" fillId="0" borderId="5" xfId="1" applyFont="1" applyFill="1" applyBorder="1" applyAlignment="1">
      <alignment vertical="center" wrapText="1"/>
    </xf>
    <xf numFmtId="0" fontId="33" fillId="0" borderId="0" xfId="0" applyFont="1" applyBorder="1" applyAlignment="1">
      <alignment vertical="center" wrapText="1"/>
    </xf>
    <xf numFmtId="0" fontId="68" fillId="0" borderId="0" xfId="0" applyFont="1" applyFill="1" applyBorder="1" applyAlignment="1">
      <alignment horizontal="center" vertical="center"/>
    </xf>
    <xf numFmtId="0" fontId="68" fillId="0" borderId="0" xfId="0" applyFont="1" applyFill="1" applyBorder="1" applyAlignment="1">
      <alignment horizontal="center" vertical="center" wrapText="1"/>
    </xf>
    <xf numFmtId="9" fontId="68" fillId="0" borderId="0" xfId="0" applyNumberFormat="1" applyFont="1" applyFill="1" applyBorder="1" applyAlignment="1">
      <alignment horizontal="center" vertical="center"/>
    </xf>
    <xf numFmtId="0" fontId="33" fillId="0" borderId="1" xfId="0" applyFont="1" applyBorder="1" applyAlignment="1">
      <alignment horizontal="center" vertical="center"/>
    </xf>
    <xf numFmtId="0" fontId="68" fillId="5" borderId="1" xfId="0" applyFont="1" applyFill="1" applyBorder="1" applyAlignment="1">
      <alignment horizontal="center" vertical="center"/>
    </xf>
    <xf numFmtId="0" fontId="33" fillId="0" borderId="1" xfId="0" applyFont="1" applyBorder="1" applyAlignment="1">
      <alignment vertical="center"/>
    </xf>
    <xf numFmtId="0" fontId="33" fillId="0" borderId="1" xfId="0" applyFont="1" applyBorder="1" applyAlignment="1">
      <alignment vertical="center" wrapText="1"/>
    </xf>
    <xf numFmtId="10" fontId="33" fillId="0" borderId="3" xfId="0" applyNumberFormat="1" applyFont="1" applyBorder="1" applyAlignment="1">
      <alignment horizontal="center" vertical="center"/>
    </xf>
    <xf numFmtId="0" fontId="66" fillId="7" borderId="1" xfId="0" applyFont="1" applyFill="1" applyBorder="1" applyAlignment="1">
      <alignment horizontal="center" vertical="center"/>
    </xf>
    <xf numFmtId="0" fontId="67" fillId="5" borderId="1" xfId="0" applyFont="1" applyFill="1" applyBorder="1" applyAlignment="1">
      <alignment horizontal="center" vertical="center"/>
    </xf>
    <xf numFmtId="0" fontId="67" fillId="5" borderId="1" xfId="0" applyFont="1" applyFill="1" applyBorder="1" applyAlignment="1">
      <alignment horizontal="center" vertical="center" wrapText="1"/>
    </xf>
    <xf numFmtId="0" fontId="69" fillId="0" borderId="1" xfId="0" applyFont="1" applyBorder="1">
      <alignment vertical="center"/>
    </xf>
    <xf numFmtId="0" fontId="52" fillId="3" borderId="11" xfId="0" applyFont="1" applyFill="1" applyBorder="1" applyAlignment="1">
      <alignment horizontal="center" vertical="center" wrapText="1"/>
    </xf>
    <xf numFmtId="0" fontId="52" fillId="3" borderId="11" xfId="0" applyFont="1" applyFill="1" applyBorder="1">
      <alignment vertical="center"/>
    </xf>
    <xf numFmtId="0" fontId="68" fillId="5" borderId="9" xfId="0" applyFont="1" applyFill="1" applyBorder="1" applyAlignment="1">
      <alignment horizontal="center" vertical="center"/>
    </xf>
    <xf numFmtId="0" fontId="68" fillId="5" borderId="9" xfId="0" applyFont="1" applyFill="1" applyBorder="1" applyAlignment="1">
      <alignment horizontal="center" vertical="center" wrapText="1"/>
    </xf>
    <xf numFmtId="0" fontId="68" fillId="5" borderId="14" xfId="0" applyFont="1" applyFill="1" applyBorder="1" applyAlignment="1">
      <alignment horizontal="center" vertical="center" wrapText="1"/>
    </xf>
    <xf numFmtId="9" fontId="68" fillId="6" borderId="3" xfId="0" applyNumberFormat="1" applyFont="1" applyFill="1" applyBorder="1" applyAlignment="1">
      <alignment horizontal="center" vertical="center" wrapText="1"/>
    </xf>
    <xf numFmtId="0" fontId="69" fillId="0" borderId="1" xfId="0" applyFont="1" applyBorder="1" applyAlignment="1">
      <alignment horizontal="center" vertical="center"/>
    </xf>
    <xf numFmtId="10" fontId="69" fillId="0" borderId="1" xfId="0" applyNumberFormat="1" applyFont="1" applyBorder="1" applyAlignment="1">
      <alignment horizontal="center" vertical="center"/>
    </xf>
    <xf numFmtId="0" fontId="70" fillId="7" borderId="1" xfId="0" applyFont="1" applyFill="1" applyBorder="1" applyAlignment="1">
      <alignment horizontal="center" vertical="center"/>
    </xf>
    <xf numFmtId="9" fontId="70" fillId="7" borderId="1" xfId="0" applyNumberFormat="1" applyFont="1" applyFill="1" applyBorder="1" applyAlignment="1">
      <alignment horizontal="center" vertical="center"/>
    </xf>
    <xf numFmtId="1" fontId="68" fillId="6" borderId="3" xfId="0" applyNumberFormat="1" applyFont="1" applyFill="1" applyBorder="1" applyAlignment="1">
      <alignment horizontal="center" vertical="center" wrapText="1"/>
    </xf>
    <xf numFmtId="0" fontId="52" fillId="3" borderId="11" xfId="0" applyFont="1" applyFill="1" applyBorder="1" applyAlignment="1">
      <alignment vertical="center" wrapText="1"/>
    </xf>
    <xf numFmtId="0" fontId="7" fillId="3" borderId="1" xfId="25" applyFill="1" applyBorder="1">
      <alignment vertical="center"/>
    </xf>
    <xf numFmtId="0" fontId="8" fillId="3" borderId="1" xfId="0" applyFont="1" applyFill="1" applyBorder="1" applyAlignment="1">
      <alignment horizontal="center" vertical="center" wrapText="1"/>
    </xf>
    <xf numFmtId="0" fontId="31" fillId="3" borderId="1" xfId="1" applyFill="1" applyBorder="1" applyAlignment="1">
      <alignment vertical="center" wrapText="1"/>
    </xf>
    <xf numFmtId="0" fontId="31" fillId="3" borderId="1" xfId="1" applyFill="1" applyBorder="1" applyAlignment="1">
      <alignment horizontal="left" vertical="center" wrapText="1"/>
    </xf>
    <xf numFmtId="0" fontId="26" fillId="3" borderId="1" xfId="0" applyFont="1" applyFill="1" applyBorder="1" applyAlignment="1">
      <alignment horizontal="center" vertical="center" wrapText="1"/>
    </xf>
    <xf numFmtId="0" fontId="36" fillId="3" borderId="1" xfId="0" applyFont="1" applyFill="1" applyBorder="1" applyAlignment="1">
      <alignment vertical="center" wrapText="1"/>
    </xf>
    <xf numFmtId="3" fontId="73" fillId="3" borderId="0" xfId="0" applyNumberFormat="1" applyFont="1" applyFill="1" applyAlignment="1">
      <alignment vertical="center"/>
    </xf>
    <xf numFmtId="165" fontId="0" fillId="3" borderId="1" xfId="3" applyFont="1" applyFill="1" applyBorder="1" applyAlignment="1">
      <alignment horizontal="center" vertical="center"/>
    </xf>
    <xf numFmtId="0" fontId="52" fillId="8" borderId="11" xfId="0" applyFont="1" applyFill="1" applyBorder="1" applyAlignment="1">
      <alignment horizontal="center" vertical="center"/>
    </xf>
    <xf numFmtId="0" fontId="0" fillId="8" borderId="0" xfId="0" applyFill="1" applyBorder="1">
      <alignment vertical="center"/>
    </xf>
    <xf numFmtId="0" fontId="55" fillId="8" borderId="3" xfId="0" applyFont="1" applyFill="1" applyBorder="1" applyAlignment="1">
      <alignment horizontal="center" vertical="center"/>
    </xf>
    <xf numFmtId="0" fontId="55" fillId="0" borderId="1" xfId="0" applyFont="1" applyFill="1" applyBorder="1" applyAlignment="1">
      <alignment horizontal="center" vertical="center" wrapText="1"/>
    </xf>
    <xf numFmtId="0" fontId="55" fillId="0" borderId="1" xfId="0" applyFont="1" applyFill="1" applyBorder="1" applyAlignment="1">
      <alignment vertical="center" wrapText="1"/>
    </xf>
    <xf numFmtId="0" fontId="31" fillId="0" borderId="1" xfId="1" applyFill="1" applyBorder="1" applyAlignment="1">
      <alignment horizontal="left" vertical="center" wrapText="1"/>
    </xf>
    <xf numFmtId="0" fontId="29" fillId="3" borderId="1" xfId="0" applyFont="1" applyFill="1" applyBorder="1" applyAlignment="1">
      <alignment horizontal="justify" vertical="center" wrapText="1"/>
    </xf>
    <xf numFmtId="0" fontId="0" fillId="0" borderId="0" xfId="0" applyFill="1">
      <alignment vertical="center"/>
    </xf>
    <xf numFmtId="0" fontId="35" fillId="0" borderId="7" xfId="1" applyFont="1" applyFill="1" applyBorder="1" applyAlignment="1">
      <alignment vertical="center" wrapText="1"/>
    </xf>
    <xf numFmtId="0" fontId="0" fillId="3" borderId="1" xfId="0" applyFill="1" applyBorder="1" applyAlignment="1">
      <alignment horizontal="center" vertical="center"/>
    </xf>
    <xf numFmtId="0" fontId="0" fillId="3" borderId="0" xfId="0" applyFill="1">
      <alignment vertical="center"/>
    </xf>
    <xf numFmtId="0" fontId="33" fillId="3" borderId="1" xfId="0" applyFont="1" applyFill="1" applyBorder="1" applyAlignment="1">
      <alignment vertical="center" wrapText="1"/>
    </xf>
    <xf numFmtId="0" fontId="31" fillId="3" borderId="1" xfId="1" applyFill="1" applyBorder="1" applyAlignment="1">
      <alignment vertical="center" wrapText="1"/>
    </xf>
    <xf numFmtId="0" fontId="21" fillId="3" borderId="1" xfId="0" applyFont="1" applyFill="1" applyBorder="1" applyAlignment="1">
      <alignment horizontal="center" vertical="center"/>
    </xf>
    <xf numFmtId="3" fontId="21" fillId="3" borderId="1"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0" fontId="55" fillId="3" borderId="1" xfId="0" applyFont="1" applyFill="1" applyBorder="1" applyAlignment="1">
      <alignment vertical="center" wrapText="1"/>
    </xf>
    <xf numFmtId="0" fontId="52"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55" fillId="3" borderId="1" xfId="0" applyFont="1" applyFill="1" applyBorder="1" applyAlignment="1">
      <alignment horizontal="center" vertical="center"/>
    </xf>
    <xf numFmtId="0" fontId="52" fillId="3" borderId="1" xfId="0" applyFont="1" applyFill="1" applyBorder="1" applyAlignment="1">
      <alignment horizontal="left" vertical="center" wrapText="1"/>
    </xf>
    <xf numFmtId="0" fontId="61" fillId="3" borderId="1" xfId="0" applyFont="1" applyFill="1" applyBorder="1" applyAlignment="1">
      <alignment horizontal="justify" vertical="center" wrapText="1"/>
    </xf>
    <xf numFmtId="0" fontId="52" fillId="3" borderId="1" xfId="0" applyFont="1" applyFill="1" applyBorder="1" applyAlignment="1">
      <alignment horizontal="center" vertical="center" wrapText="1"/>
    </xf>
    <xf numFmtId="0" fontId="55" fillId="3" borderId="9" xfId="0" applyFont="1" applyFill="1" applyBorder="1" applyAlignment="1">
      <alignment vertical="center" wrapText="1"/>
    </xf>
    <xf numFmtId="0" fontId="31" fillId="3" borderId="1" xfId="1" applyFill="1" applyBorder="1" applyAlignment="1">
      <alignment horizontal="left" vertical="center" wrapText="1"/>
    </xf>
    <xf numFmtId="3" fontId="0" fillId="3" borderId="1" xfId="0" applyNumberFormat="1" applyFill="1" applyBorder="1" applyAlignment="1">
      <alignment horizontal="center" vertical="center"/>
    </xf>
    <xf numFmtId="0" fontId="2" fillId="3" borderId="1" xfId="0" applyFont="1" applyFill="1" applyBorder="1" applyAlignment="1">
      <alignment horizontal="center" vertical="center"/>
    </xf>
    <xf numFmtId="0" fontId="36" fillId="3" borderId="1" xfId="0" applyFont="1" applyFill="1" applyBorder="1" applyAlignment="1">
      <alignment horizontal="left" vertical="center"/>
    </xf>
    <xf numFmtId="0" fontId="36" fillId="3" borderId="1" xfId="0" applyFont="1" applyFill="1" applyBorder="1" applyAlignment="1">
      <alignment vertical="center" wrapText="1"/>
    </xf>
    <xf numFmtId="3" fontId="21" fillId="3" borderId="1" xfId="0" applyNumberFormat="1" applyFont="1" applyFill="1" applyBorder="1" applyAlignment="1">
      <alignment horizontal="right" vertical="center"/>
    </xf>
    <xf numFmtId="0" fontId="0" fillId="8" borderId="0" xfId="0" applyFill="1">
      <alignment vertical="center"/>
    </xf>
    <xf numFmtId="0" fontId="37" fillId="3" borderId="1" xfId="170" applyFont="1" applyFill="1" applyBorder="1" applyAlignment="1">
      <alignment horizontal="left" vertical="center" wrapText="1"/>
    </xf>
    <xf numFmtId="3" fontId="2" fillId="3" borderId="1" xfId="170" applyNumberFormat="1" applyFont="1" applyFill="1" applyBorder="1" applyAlignment="1">
      <alignment horizontal="center" vertical="center"/>
    </xf>
    <xf numFmtId="3" fontId="2" fillId="3" borderId="1" xfId="170" applyNumberFormat="1" applyFont="1" applyFill="1" applyBorder="1" applyAlignment="1">
      <alignment horizontal="right" vertical="center"/>
    </xf>
    <xf numFmtId="0" fontId="0" fillId="8" borderId="1" xfId="0" applyFill="1" applyBorder="1">
      <alignment vertical="center"/>
    </xf>
    <xf numFmtId="0" fontId="0" fillId="8" borderId="1" xfId="0" applyFill="1" applyBorder="1" applyAlignment="1">
      <alignment horizontal="left" vertical="center"/>
    </xf>
    <xf numFmtId="0" fontId="0" fillId="8" borderId="0" xfId="0" applyFill="1" applyAlignment="1">
      <alignment horizontal="left" vertical="center"/>
    </xf>
    <xf numFmtId="0" fontId="52" fillId="3" borderId="1" xfId="96" applyFont="1" applyFill="1" applyBorder="1" applyAlignment="1">
      <alignment horizontal="center" vertical="center" wrapText="1"/>
    </xf>
    <xf numFmtId="0" fontId="52" fillId="3" borderId="1" xfId="96" applyFont="1" applyFill="1" applyBorder="1" applyAlignment="1">
      <alignment horizontal="justify" vertical="center"/>
    </xf>
    <xf numFmtId="0" fontId="52" fillId="3" borderId="1" xfId="96" applyFont="1" applyFill="1" applyBorder="1" applyAlignment="1">
      <alignment vertical="center" wrapText="1"/>
    </xf>
    <xf numFmtId="0" fontId="52" fillId="3" borderId="1" xfId="0" applyFont="1" applyFill="1" applyBorder="1" applyAlignment="1">
      <alignment horizontal="justify" vertical="center"/>
    </xf>
    <xf numFmtId="0" fontId="33" fillId="3" borderId="1" xfId="96" applyFont="1" applyFill="1" applyBorder="1" applyAlignment="1">
      <alignment horizontal="center" vertical="center" wrapText="1"/>
    </xf>
    <xf numFmtId="0" fontId="55" fillId="3" borderId="1" xfId="58" applyFont="1" applyFill="1" applyBorder="1" applyAlignment="1">
      <alignment vertical="center" wrapText="1"/>
    </xf>
    <xf numFmtId="0" fontId="55" fillId="3" borderId="1" xfId="61" applyFont="1" applyFill="1" applyBorder="1" applyAlignment="1">
      <alignment vertical="center" wrapText="1"/>
    </xf>
    <xf numFmtId="0" fontId="43" fillId="3" borderId="3" xfId="0" applyFont="1" applyFill="1" applyBorder="1">
      <alignment vertical="center"/>
    </xf>
    <xf numFmtId="0" fontId="0" fillId="3" borderId="4" xfId="0" applyFill="1" applyBorder="1">
      <alignment vertical="center"/>
    </xf>
    <xf numFmtId="0" fontId="35" fillId="3" borderId="5" xfId="1" applyFont="1" applyFill="1" applyBorder="1" applyAlignment="1">
      <alignment vertical="center" wrapText="1"/>
    </xf>
    <xf numFmtId="0" fontId="1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quotePrefix="1" applyFont="1" applyFill="1" applyBorder="1" applyAlignment="1">
      <alignment horizontal="center" vertical="center" wrapText="1"/>
    </xf>
    <xf numFmtId="0" fontId="0" fillId="0" borderId="1" xfId="0" applyFill="1" applyBorder="1" applyAlignment="1">
      <alignment horizontal="left" vertical="center"/>
    </xf>
    <xf numFmtId="0" fontId="52" fillId="3" borderId="1"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3" xfId="0" applyFont="1" applyFill="1" applyBorder="1" applyAlignment="1">
      <alignment vertical="center" wrapText="1"/>
    </xf>
    <xf numFmtId="0" fontId="52" fillId="3" borderId="4" xfId="0" applyFont="1" applyFill="1" applyBorder="1" applyAlignment="1">
      <alignment vertical="center" wrapText="1"/>
    </xf>
    <xf numFmtId="0" fontId="52" fillId="3" borderId="5" xfId="0" applyFont="1" applyFill="1" applyBorder="1" applyAlignment="1">
      <alignment vertical="center" wrapText="1"/>
    </xf>
    <xf numFmtId="0" fontId="55"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5" fillId="0" borderId="3" xfId="2" applyFont="1" applyFill="1" applyBorder="1" applyAlignment="1">
      <alignment horizontal="left" vertical="center"/>
    </xf>
    <xf numFmtId="0" fontId="55" fillId="0" borderId="4" xfId="2" applyFont="1" applyFill="1" applyBorder="1" applyAlignment="1">
      <alignment horizontal="left" vertical="center"/>
    </xf>
    <xf numFmtId="0" fontId="55" fillId="0" borderId="5" xfId="2" applyFont="1" applyFill="1" applyBorder="1" applyAlignment="1">
      <alignment horizontal="left" vertical="center"/>
    </xf>
    <xf numFmtId="0" fontId="55" fillId="3" borderId="1"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56" fillId="2" borderId="3"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5" fillId="2" borderId="3" xfId="0" applyFont="1" applyFill="1" applyBorder="1" applyAlignment="1">
      <alignment horizontal="center" vertical="center"/>
    </xf>
    <xf numFmtId="0" fontId="55" fillId="2" borderId="5" xfId="0" applyFont="1" applyFill="1" applyBorder="1" applyAlignment="1">
      <alignment horizontal="center" vertical="center"/>
    </xf>
    <xf numFmtId="0" fontId="23"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3" fillId="2" borderId="3" xfId="0" applyFont="1" applyFill="1" applyBorder="1" applyAlignment="1">
      <alignment vertical="center" wrapText="1"/>
    </xf>
    <xf numFmtId="0" fontId="40" fillId="2" borderId="3"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76" fillId="3" borderId="11" xfId="1" applyFont="1" applyFill="1" applyBorder="1" applyAlignment="1">
      <alignment horizontal="center" vertical="center" wrapText="1"/>
    </xf>
    <xf numFmtId="0" fontId="44"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Fill="1" applyBorder="1" applyAlignment="1">
      <alignment horizontal="center" vertical="center"/>
    </xf>
    <xf numFmtId="0" fontId="54" fillId="2" borderId="14" xfId="0" applyFont="1" applyFill="1" applyBorder="1" applyAlignment="1">
      <alignment horizontal="left" vertical="center"/>
    </xf>
    <xf numFmtId="0" fontId="54" fillId="2" borderId="2" xfId="0" applyFont="1" applyFill="1" applyBorder="1" applyAlignment="1">
      <alignment horizontal="left" vertical="center"/>
    </xf>
    <xf numFmtId="0" fontId="26" fillId="3" borderId="1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55" fillId="3" borderId="11" xfId="0" applyFont="1" applyFill="1" applyBorder="1" applyAlignment="1">
      <alignment vertical="center" wrapText="1"/>
    </xf>
    <xf numFmtId="0" fontId="55" fillId="3" borderId="7" xfId="0" applyFont="1" applyFill="1" applyBorder="1" applyAlignment="1">
      <alignment vertical="center" wrapText="1"/>
    </xf>
    <xf numFmtId="0" fontId="55" fillId="3" borderId="9" xfId="0" applyFont="1" applyFill="1" applyBorder="1" applyAlignment="1">
      <alignment vertical="center" wrapText="1"/>
    </xf>
    <xf numFmtId="0" fontId="52" fillId="3" borderId="1" xfId="0" applyFont="1" applyFill="1" applyBorder="1" applyAlignment="1">
      <alignment horizontal="center" vertical="center"/>
    </xf>
    <xf numFmtId="0" fontId="42" fillId="2" borderId="14" xfId="2" applyFont="1" applyFill="1" applyBorder="1" applyAlignment="1">
      <alignment horizontal="left" vertical="center"/>
    </xf>
    <xf numFmtId="0" fontId="42" fillId="2" borderId="2" xfId="2" applyFont="1" applyFill="1" applyBorder="1" applyAlignment="1">
      <alignment horizontal="left" vertical="center"/>
    </xf>
    <xf numFmtId="3" fontId="38" fillId="2" borderId="2" xfId="2" applyNumberFormat="1" applyFont="1" applyFill="1" applyBorder="1" applyAlignment="1">
      <alignment horizontal="center" vertical="center"/>
    </xf>
    <xf numFmtId="0" fontId="55" fillId="3" borderId="1"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0" borderId="4" xfId="0" applyFont="1" applyBorder="1" applyAlignment="1">
      <alignment horizontal="center" vertical="center" wrapText="1"/>
    </xf>
    <xf numFmtId="0" fontId="0" fillId="0" borderId="5" xfId="0" applyBorder="1" applyAlignment="1">
      <alignment horizontal="center" vertical="center" wrapText="1"/>
    </xf>
    <xf numFmtId="0" fontId="26"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9"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1" fillId="3" borderId="1" xfId="1" applyFill="1" applyBorder="1" applyAlignment="1">
      <alignment horizontal="center" vertical="center"/>
    </xf>
    <xf numFmtId="0" fontId="35" fillId="3" borderId="1" xfId="1" applyFont="1" applyFill="1" applyBorder="1" applyAlignment="1">
      <alignment horizontal="center" vertical="center"/>
    </xf>
    <xf numFmtId="0" fontId="45" fillId="3" borderId="11"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5" fillId="3" borderId="3" xfId="44" applyFont="1" applyFill="1" applyBorder="1" applyAlignment="1">
      <alignment vertical="center" wrapText="1"/>
    </xf>
    <xf numFmtId="0" fontId="55" fillId="3" borderId="4" xfId="44" applyFont="1" applyFill="1" applyBorder="1" applyAlignment="1">
      <alignment vertical="center" wrapText="1"/>
    </xf>
    <xf numFmtId="0" fontId="55" fillId="3" borderId="5" xfId="44" applyFont="1" applyFill="1" applyBorder="1" applyAlignment="1">
      <alignment vertical="center" wrapText="1"/>
    </xf>
    <xf numFmtId="0" fontId="26" fillId="3" borderId="11" xfId="0" applyFont="1" applyFill="1" applyBorder="1" applyAlignment="1">
      <alignment horizontal="center" vertical="top" wrapText="1"/>
    </xf>
    <xf numFmtId="0" fontId="52" fillId="3" borderId="9" xfId="0" applyFont="1" applyFill="1" applyBorder="1" applyAlignment="1">
      <alignment horizontal="center" vertical="top" wrapText="1"/>
    </xf>
    <xf numFmtId="0" fontId="21" fillId="3" borderId="7" xfId="4" applyFont="1" applyFill="1" applyBorder="1" applyAlignment="1">
      <alignment horizontal="center" vertical="center"/>
    </xf>
    <xf numFmtId="0" fontId="21" fillId="3" borderId="11" xfId="4" applyFont="1" applyFill="1" applyBorder="1" applyAlignment="1">
      <alignment horizontal="center" vertical="center"/>
    </xf>
    <xf numFmtId="0" fontId="21" fillId="3" borderId="9" xfId="4" applyFont="1" applyFill="1" applyBorder="1" applyAlignment="1">
      <alignment horizontal="center" vertical="center"/>
    </xf>
    <xf numFmtId="0" fontId="53" fillId="2" borderId="4" xfId="0" applyFont="1" applyFill="1" applyBorder="1" applyAlignment="1">
      <alignment horizontal="center" vertical="center" wrapText="1"/>
    </xf>
    <xf numFmtId="0" fontId="0" fillId="0" borderId="4" xfId="0" applyBorder="1" applyAlignment="1">
      <alignment horizontal="center" vertical="center" wrapText="1"/>
    </xf>
    <xf numFmtId="0" fontId="78" fillId="0" borderId="10" xfId="0" applyFont="1" applyFill="1" applyBorder="1" applyAlignment="1">
      <alignment horizontal="left"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53" fillId="4" borderId="0" xfId="0" applyFont="1" applyFill="1" applyBorder="1" applyAlignment="1">
      <alignment horizontal="left" wrapText="1"/>
    </xf>
    <xf numFmtId="0" fontId="56" fillId="3" borderId="3" xfId="0" applyFont="1" applyFill="1" applyBorder="1" applyAlignment="1">
      <alignment horizontal="left" vertical="center" wrapText="1"/>
    </xf>
    <xf numFmtId="0" fontId="56" fillId="3" borderId="4" xfId="0" applyFont="1" applyFill="1" applyBorder="1" applyAlignment="1">
      <alignment horizontal="left" vertical="center" wrapText="1"/>
    </xf>
    <xf numFmtId="0" fontId="56" fillId="3" borderId="5" xfId="0" applyFont="1" applyFill="1" applyBorder="1" applyAlignment="1">
      <alignment horizontal="left" vertical="center" wrapText="1"/>
    </xf>
    <xf numFmtId="0" fontId="28" fillId="0" borderId="7" xfId="0" applyFont="1" applyFill="1" applyBorder="1">
      <alignment vertical="center"/>
    </xf>
    <xf numFmtId="0" fontId="71" fillId="3" borderId="1" xfId="0" applyFont="1" applyFill="1" applyBorder="1" applyAlignment="1">
      <alignment vertical="center" wrapText="1"/>
    </xf>
    <xf numFmtId="0" fontId="55" fillId="3" borderId="1" xfId="218" applyFont="1" applyFill="1" applyBorder="1" applyAlignment="1">
      <alignment horizontal="center" vertical="center" wrapText="1"/>
    </xf>
    <xf numFmtId="0" fontId="52" fillId="3" borderId="3" xfId="365" applyFont="1" applyFill="1" applyBorder="1" applyAlignment="1">
      <alignment horizontal="center" vertical="center"/>
    </xf>
    <xf numFmtId="0" fontId="56" fillId="3" borderId="1" xfId="0" applyFont="1" applyFill="1" applyBorder="1" applyAlignment="1">
      <alignment horizontal="center" vertical="center" wrapText="1"/>
    </xf>
    <xf numFmtId="166" fontId="0" fillId="0" borderId="1" xfId="11" applyNumberFormat="1" applyFont="1" applyFill="1" applyBorder="1" applyAlignment="1">
      <alignment vertical="center"/>
    </xf>
    <xf numFmtId="3" fontId="1" fillId="3" borderId="9" xfId="388" applyNumberFormat="1" applyFont="1" applyFill="1" applyBorder="1" applyAlignment="1">
      <alignment horizontal="center" vertical="center"/>
    </xf>
    <xf numFmtId="0" fontId="21" fillId="0" borderId="3" xfId="0" applyFont="1" applyFill="1" applyBorder="1" applyAlignment="1"/>
    <xf numFmtId="165" fontId="1" fillId="3" borderId="1" xfId="3" applyFont="1" applyFill="1" applyBorder="1" applyAlignment="1">
      <alignment horizontal="center" vertical="center"/>
    </xf>
    <xf numFmtId="166" fontId="0" fillId="3" borderId="1" xfId="337" applyNumberFormat="1" applyFont="1" applyFill="1" applyBorder="1" applyAlignment="1">
      <alignment vertical="center"/>
    </xf>
    <xf numFmtId="0" fontId="1" fillId="3" borderId="1" xfId="0" applyFont="1" applyFill="1" applyBorder="1" applyAlignment="1">
      <alignment vertical="center" wrapText="1"/>
    </xf>
    <xf numFmtId="0" fontId="56" fillId="3" borderId="1" xfId="44" applyFont="1" applyFill="1" applyBorder="1" applyAlignment="1">
      <alignment horizontal="center" vertical="center" wrapText="1"/>
    </xf>
    <xf numFmtId="165" fontId="1" fillId="3" borderId="1" xfId="3" applyFont="1" applyFill="1" applyBorder="1" applyAlignment="1">
      <alignment vertical="center"/>
    </xf>
    <xf numFmtId="0" fontId="1" fillId="3" borderId="1" xfId="0" applyFont="1" applyFill="1" applyBorder="1" applyAlignment="1">
      <alignment horizontal="center" vertical="center"/>
    </xf>
    <xf numFmtId="165" fontId="1" fillId="3" borderId="11" xfId="3" applyFont="1" applyFill="1" applyBorder="1" applyAlignment="1">
      <alignment vertical="center"/>
    </xf>
    <xf numFmtId="167" fontId="21" fillId="0" borderId="1" xfId="11" applyNumberFormat="1" applyFont="1" applyFill="1" applyBorder="1"/>
    <xf numFmtId="165" fontId="1" fillId="3" borderId="7" xfId="3" applyFont="1" applyFill="1" applyBorder="1" applyAlignment="1">
      <alignment horizontal="center" vertical="center"/>
    </xf>
    <xf numFmtId="3" fontId="1" fillId="3" borderId="11" xfId="388" applyNumberFormat="1" applyFont="1" applyFill="1" applyBorder="1" applyAlignment="1">
      <alignment horizontal="center" vertical="center"/>
    </xf>
    <xf numFmtId="165" fontId="1" fillId="3" borderId="1" xfId="3" applyFont="1" applyFill="1" applyBorder="1" applyAlignment="1">
      <alignment vertical="center" wrapText="1"/>
    </xf>
    <xf numFmtId="166" fontId="21" fillId="0" borderId="1" xfId="11" applyNumberFormat="1" applyFont="1" applyFill="1" applyBorder="1"/>
    <xf numFmtId="167" fontId="1" fillId="3" borderId="1" xfId="337" applyNumberFormat="1" applyFont="1" applyFill="1" applyBorder="1" applyAlignment="1">
      <alignment vertical="center"/>
    </xf>
    <xf numFmtId="0" fontId="0" fillId="3" borderId="0" xfId="0" applyFill="1" applyBorder="1">
      <alignment vertical="center"/>
    </xf>
    <xf numFmtId="167" fontId="1" fillId="3" borderId="1" xfId="337" applyNumberFormat="1" applyFont="1" applyFill="1" applyBorder="1" applyAlignment="1">
      <alignment horizontal="left" vertical="center"/>
    </xf>
    <xf numFmtId="165" fontId="1" fillId="3" borderId="11" xfId="3" applyFont="1" applyFill="1" applyBorder="1" applyAlignment="1">
      <alignment horizontal="center" vertical="center"/>
    </xf>
    <xf numFmtId="166" fontId="1" fillId="3" borderId="1" xfId="337" applyNumberFormat="1" applyFont="1" applyFill="1" applyBorder="1" applyAlignment="1">
      <alignment vertical="center"/>
    </xf>
    <xf numFmtId="0" fontId="1" fillId="3" borderId="1" xfId="0" applyFont="1" applyFill="1" applyBorder="1" applyAlignment="1">
      <alignment vertical="center"/>
    </xf>
    <xf numFmtId="3" fontId="1" fillId="3" borderId="1" xfId="0" applyNumberFormat="1" applyFont="1" applyFill="1" applyBorder="1" applyAlignment="1">
      <alignment horizontal="center" vertical="center"/>
    </xf>
    <xf numFmtId="166" fontId="21" fillId="3" borderId="1" xfId="337" applyNumberFormat="1" applyFont="1" applyFill="1" applyBorder="1"/>
    <xf numFmtId="167" fontId="21" fillId="3" borderId="1" xfId="337" applyNumberFormat="1" applyFont="1" applyFill="1" applyBorder="1"/>
    <xf numFmtId="0" fontId="1" fillId="3" borderId="1" xfId="388" applyFont="1" applyFill="1" applyBorder="1" applyAlignment="1">
      <alignment horizontal="center" vertical="center"/>
    </xf>
    <xf numFmtId="0" fontId="37" fillId="3" borderId="1" xfId="388" applyFont="1" applyFill="1" applyBorder="1" applyAlignment="1">
      <alignment horizontal="left" vertical="center" wrapText="1"/>
    </xf>
    <xf numFmtId="3" fontId="1" fillId="3" borderId="1" xfId="388" applyNumberFormat="1" applyFont="1" applyFill="1" applyBorder="1" applyAlignment="1">
      <alignment horizontal="center" vertical="center"/>
    </xf>
    <xf numFmtId="3" fontId="1" fillId="3" borderId="1" xfId="388" applyNumberFormat="1" applyFont="1" applyFill="1" applyBorder="1" applyAlignment="1">
      <alignment horizontal="center" vertical="center" wrapText="1"/>
    </xf>
    <xf numFmtId="0" fontId="21" fillId="3" borderId="1" xfId="388" applyFont="1" applyFill="1" applyBorder="1" applyAlignment="1">
      <alignment horizontal="center" vertical="center"/>
    </xf>
    <xf numFmtId="0" fontId="36" fillId="3" borderId="1" xfId="388" applyFont="1" applyFill="1" applyBorder="1" applyAlignment="1">
      <alignment horizontal="left" vertical="center" wrapText="1"/>
    </xf>
    <xf numFmtId="3" fontId="21" fillId="3" borderId="1" xfId="388" applyNumberFormat="1" applyFont="1" applyFill="1" applyBorder="1" applyAlignment="1">
      <alignment horizontal="center" vertical="center" wrapText="1"/>
    </xf>
    <xf numFmtId="3" fontId="21" fillId="3" borderId="1" xfId="388" applyNumberFormat="1" applyFont="1" applyFill="1" applyBorder="1" applyAlignment="1">
      <alignment horizontal="center" vertical="center"/>
    </xf>
    <xf numFmtId="0" fontId="36" fillId="3" borderId="1" xfId="388" applyFont="1" applyFill="1" applyBorder="1" applyAlignment="1">
      <alignment vertical="center"/>
    </xf>
    <xf numFmtId="0" fontId="1" fillId="3" borderId="1" xfId="388" applyFill="1" applyBorder="1" applyAlignment="1">
      <alignment horizontal="center" vertical="center"/>
    </xf>
    <xf numFmtId="0" fontId="37" fillId="3" borderId="1" xfId="388" applyFont="1" applyFill="1" applyBorder="1" applyAlignment="1">
      <alignment vertical="center"/>
    </xf>
    <xf numFmtId="0" fontId="36" fillId="3" borderId="1" xfId="388" applyFont="1" applyFill="1" applyBorder="1" applyAlignment="1">
      <alignment vertical="center" wrapText="1"/>
    </xf>
    <xf numFmtId="0" fontId="1" fillId="3" borderId="1" xfId="388" applyFont="1" applyFill="1" applyBorder="1" applyAlignment="1">
      <alignment horizontal="left" vertical="center"/>
    </xf>
    <xf numFmtId="0" fontId="1" fillId="3" borderId="1" xfId="388" applyFont="1" applyFill="1" applyBorder="1" applyAlignment="1">
      <alignment horizontal="left" vertical="center" wrapText="1"/>
    </xf>
    <xf numFmtId="3" fontId="1" fillId="3" borderId="1" xfId="388" applyNumberFormat="1" applyFont="1" applyFill="1" applyBorder="1" applyAlignment="1">
      <alignment horizontal="right" vertical="center"/>
    </xf>
    <xf numFmtId="3" fontId="21" fillId="3" borderId="1" xfId="388" applyNumberFormat="1" applyFont="1" applyFill="1" applyBorder="1" applyAlignment="1">
      <alignment horizontal="right" vertical="center"/>
    </xf>
    <xf numFmtId="0" fontId="52" fillId="3" borderId="1" xfId="365" applyFont="1" applyFill="1" applyBorder="1" applyAlignment="1">
      <alignment horizontal="center" vertical="center"/>
    </xf>
    <xf numFmtId="3" fontId="52" fillId="3" borderId="1" xfId="365" applyNumberFormat="1" applyFont="1" applyFill="1" applyBorder="1" applyAlignment="1">
      <alignment horizontal="center" vertical="center"/>
    </xf>
    <xf numFmtId="0" fontId="52" fillId="3" borderId="1" xfId="365" applyFont="1" applyFill="1" applyBorder="1" applyAlignment="1">
      <alignment horizontal="center" vertical="center" wrapText="1"/>
    </xf>
    <xf numFmtId="0" fontId="31" fillId="3" borderId="1" xfId="1" applyFill="1" applyBorder="1" applyAlignment="1">
      <alignment horizontal="center" vertical="center" wrapText="1"/>
    </xf>
    <xf numFmtId="9" fontId="52" fillId="3" borderId="1" xfId="365" applyNumberFormat="1" applyFont="1" applyFill="1" applyBorder="1" applyAlignment="1">
      <alignment horizontal="center" vertical="center"/>
    </xf>
    <xf numFmtId="0" fontId="76" fillId="3" borderId="1" xfId="1" applyFont="1" applyFill="1" applyBorder="1" applyAlignment="1">
      <alignment horizontal="left" vertical="center" wrapText="1"/>
    </xf>
    <xf numFmtId="0" fontId="21" fillId="3" borderId="11" xfId="0" applyFont="1" applyFill="1" applyBorder="1" applyAlignment="1">
      <alignment horizontal="left" vertical="center" wrapText="1"/>
    </xf>
    <xf numFmtId="0" fontId="1" fillId="3" borderId="1" xfId="0" applyFont="1" applyFill="1" applyBorder="1" applyAlignment="1">
      <alignment horizontal="justify" vertical="center" wrapText="1"/>
    </xf>
    <xf numFmtId="0" fontId="32" fillId="3" borderId="7" xfId="365" applyFont="1" applyFill="1" applyBorder="1" applyAlignment="1">
      <alignment horizontal="center" vertical="center" wrapText="1"/>
    </xf>
    <xf numFmtId="0" fontId="1" fillId="3" borderId="1" xfId="0" applyFont="1" applyFill="1" applyBorder="1" applyAlignment="1">
      <alignment horizontal="center" vertical="center" wrapText="1"/>
    </xf>
    <xf numFmtId="0" fontId="55" fillId="3" borderId="11" xfId="0" applyFont="1" applyFill="1" applyBorder="1" applyAlignment="1">
      <alignment horizontal="center" vertical="center"/>
    </xf>
    <xf numFmtId="0" fontId="52" fillId="3" borderId="11" xfId="0" applyFont="1" applyFill="1" applyBorder="1" applyAlignment="1">
      <alignment horizontal="center" vertical="center"/>
    </xf>
    <xf numFmtId="9" fontId="77" fillId="3" borderId="1" xfId="0" applyNumberFormat="1" applyFont="1" applyFill="1" applyBorder="1" applyAlignment="1">
      <alignment horizontal="center" vertical="center" wrapText="1"/>
    </xf>
    <xf numFmtId="0" fontId="58"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58" fillId="3" borderId="1" xfId="0" applyFont="1" applyFill="1" applyBorder="1" applyAlignment="1">
      <alignment horizontal="center" vertical="center" wrapText="1"/>
    </xf>
    <xf numFmtId="0" fontId="1" fillId="3" borderId="1" xfId="365" applyFill="1" applyBorder="1" applyAlignment="1">
      <alignment vertical="center" wrapText="1"/>
    </xf>
    <xf numFmtId="0" fontId="21" fillId="3" borderId="5" xfId="0" applyFont="1" applyFill="1" applyBorder="1" applyAlignment="1">
      <alignment horizontal="center" vertical="center"/>
    </xf>
    <xf numFmtId="0" fontId="21" fillId="3" borderId="9" xfId="0" applyFont="1" applyFill="1" applyBorder="1" applyAlignment="1">
      <alignment horizontal="left" vertical="center" wrapText="1"/>
    </xf>
    <xf numFmtId="0" fontId="25" fillId="3" borderId="1" xfId="365" applyFont="1" applyFill="1" applyBorder="1" applyAlignment="1">
      <alignment vertical="center" wrapText="1"/>
    </xf>
    <xf numFmtId="0" fontId="55" fillId="3" borderId="1" xfId="332" applyFont="1" applyFill="1" applyBorder="1" applyAlignment="1">
      <alignment horizontal="left" vertical="center" wrapText="1"/>
    </xf>
    <xf numFmtId="0" fontId="31" fillId="3" borderId="1" xfId="1" applyFill="1" applyBorder="1" applyAlignment="1">
      <alignment horizontal="left" vertical="center" wrapText="1"/>
    </xf>
    <xf numFmtId="0" fontId="55" fillId="3" borderId="1" xfId="332" applyFont="1" applyFill="1" applyBorder="1" applyAlignment="1">
      <alignment vertical="center" wrapText="1"/>
    </xf>
    <xf numFmtId="0" fontId="55" fillId="3" borderId="1" xfId="349" applyFont="1" applyFill="1" applyBorder="1" applyAlignment="1">
      <alignment horizontal="center" vertical="center" wrapText="1"/>
    </xf>
    <xf numFmtId="0" fontId="55" fillId="3" borderId="1" xfId="365" applyFont="1" applyFill="1" applyBorder="1" applyAlignment="1">
      <alignment vertical="center" wrapText="1"/>
    </xf>
    <xf numFmtId="0" fontId="55" fillId="3" borderId="1" xfId="365" applyFont="1" applyFill="1" applyBorder="1" applyAlignment="1">
      <alignment horizontal="center" vertical="center" wrapText="1"/>
    </xf>
    <xf numFmtId="0" fontId="71" fillId="3" borderId="1" xfId="365" applyFont="1" applyFill="1" applyBorder="1" applyAlignment="1">
      <alignment horizontal="center" vertical="center" wrapText="1"/>
    </xf>
    <xf numFmtId="0" fontId="31" fillId="3" borderId="1" xfId="1" applyFill="1" applyBorder="1" applyAlignment="1">
      <alignment horizontal="left" vertical="center" wrapText="1"/>
    </xf>
    <xf numFmtId="0" fontId="71" fillId="3" borderId="3" xfId="365" applyFont="1" applyFill="1" applyBorder="1" applyAlignment="1">
      <alignment horizontal="center" vertical="center" wrapText="1"/>
    </xf>
    <xf numFmtId="0" fontId="71" fillId="3" borderId="1" xfId="349" applyFont="1" applyFill="1" applyBorder="1" applyAlignment="1">
      <alignment horizontal="center" vertical="center" wrapText="1"/>
    </xf>
    <xf numFmtId="0" fontId="1" fillId="3" borderId="11" xfId="365" applyFont="1" applyFill="1" applyBorder="1" applyAlignment="1">
      <alignment horizontal="center" vertical="center" wrapText="1"/>
    </xf>
    <xf numFmtId="0" fontId="1" fillId="3" borderId="5" xfId="365" applyFont="1" applyFill="1" applyBorder="1" applyAlignment="1">
      <alignment horizontal="center" vertical="center"/>
    </xf>
    <xf numFmtId="0" fontId="1" fillId="3" borderId="3" xfId="365" applyFont="1" applyFill="1" applyBorder="1" applyAlignment="1">
      <alignment horizontal="center" vertical="center"/>
    </xf>
    <xf numFmtId="0" fontId="1" fillId="3" borderId="7" xfId="365" applyFill="1" applyBorder="1" applyAlignment="1">
      <alignment horizontal="center" vertical="center" wrapText="1"/>
    </xf>
    <xf numFmtId="0" fontId="25" fillId="3" borderId="1" xfId="365" applyFont="1" applyFill="1" applyBorder="1">
      <alignment vertical="center"/>
    </xf>
    <xf numFmtId="0" fontId="1" fillId="3" borderId="1" xfId="365" applyFill="1" applyBorder="1" applyAlignment="1">
      <alignment horizontal="center" vertical="center"/>
    </xf>
    <xf numFmtId="9" fontId="1" fillId="3" borderId="1" xfId="365" applyNumberFormat="1" applyFill="1" applyBorder="1" applyAlignment="1">
      <alignment horizontal="center" vertical="center"/>
    </xf>
    <xf numFmtId="0" fontId="1" fillId="3" borderId="1" xfId="365" applyFill="1" applyBorder="1">
      <alignment vertical="center"/>
    </xf>
    <xf numFmtId="0" fontId="25" fillId="3" borderId="1" xfId="365" applyFont="1" applyFill="1" applyBorder="1" applyAlignment="1">
      <alignment horizontal="center" vertical="center" wrapText="1"/>
    </xf>
    <xf numFmtId="9" fontId="39" fillId="3" borderId="1" xfId="365" applyNumberFormat="1" applyFont="1" applyFill="1" applyBorder="1" applyAlignment="1">
      <alignment horizontal="center" vertical="center" wrapText="1"/>
    </xf>
    <xf numFmtId="0" fontId="1" fillId="3" borderId="3" xfId="365" applyFont="1" applyFill="1" applyBorder="1" applyAlignment="1">
      <alignment horizontal="center" vertical="center"/>
    </xf>
    <xf numFmtId="0" fontId="1" fillId="3" borderId="5" xfId="365" applyFont="1" applyFill="1" applyBorder="1" applyAlignment="1">
      <alignment horizontal="center" vertical="center"/>
    </xf>
    <xf numFmtId="0" fontId="26" fillId="3" borderId="1" xfId="365" applyFont="1" applyFill="1" applyBorder="1" applyAlignment="1">
      <alignment vertical="center" wrapText="1"/>
    </xf>
  </cellXfs>
  <cellStyles count="446">
    <cellStyle name="Hipervínculo" xfId="1" builtinId="8"/>
    <cellStyle name="Millares" xfId="11" builtinId="3"/>
    <cellStyle name="Millares [0] 2" xfId="3"/>
    <cellStyle name="Millares [0] 2 2" xfId="24"/>
    <cellStyle name="Millares [0] 2 2 2" xfId="95"/>
    <cellStyle name="Millares [0] 2 2 2 2" xfId="312"/>
    <cellStyle name="Millares [0] 2 2 3" xfId="169"/>
    <cellStyle name="Millares [0] 2 2 3 2" xfId="387"/>
    <cellStyle name="Millares [0] 2 2 4" xfId="241"/>
    <cellStyle name="Millares [0] 2 3" xfId="14"/>
    <cellStyle name="Millares [0] 2 3 2" xfId="85"/>
    <cellStyle name="Millares [0] 2 3 2 2" xfId="302"/>
    <cellStyle name="Millares [0] 2 3 3" xfId="159"/>
    <cellStyle name="Millares [0] 2 3 3 2" xfId="377"/>
    <cellStyle name="Millares [0] 2 3 4" xfId="231"/>
    <cellStyle name="Millares [0] 2 4" xfId="40"/>
    <cellStyle name="Millares [0] 2 4 2" xfId="111"/>
    <cellStyle name="Millares [0] 2 4 2 2" xfId="328"/>
    <cellStyle name="Millares [0] 2 4 3" xfId="185"/>
    <cellStyle name="Millares [0] 2 4 3 2" xfId="403"/>
    <cellStyle name="Millares [0] 2 4 4" xfId="257"/>
    <cellStyle name="Millares [0] 2 5" xfId="60"/>
    <cellStyle name="Millares [0] 2 5 2" xfId="131"/>
    <cellStyle name="Millares [0] 2 5 2 2" xfId="348"/>
    <cellStyle name="Millares [0] 2 5 3" xfId="205"/>
    <cellStyle name="Millares [0] 2 5 3 2" xfId="423"/>
    <cellStyle name="Millares [0] 2 5 4" xfId="277"/>
    <cellStyle name="Millares [0] 2 6" xfId="74"/>
    <cellStyle name="Millares [0] 2 6 2" xfId="291"/>
    <cellStyle name="Millares [0] 2 7" xfId="148"/>
    <cellStyle name="Millares [0] 2 7 2" xfId="366"/>
    <cellStyle name="Millares [0] 2 8" xfId="220"/>
    <cellStyle name="Millares [0] 3" xfId="6"/>
    <cellStyle name="Millares [0] 3 2" xfId="27"/>
    <cellStyle name="Millares [0] 3 2 2" xfId="98"/>
    <cellStyle name="Millares [0] 3 2 2 2" xfId="315"/>
    <cellStyle name="Millares [0] 3 2 3" xfId="172"/>
    <cellStyle name="Millares [0] 3 2 3 2" xfId="390"/>
    <cellStyle name="Millares [0] 3 2 4" xfId="244"/>
    <cellStyle name="Millares [0] 3 3" xfId="17"/>
    <cellStyle name="Millares [0] 3 3 2" xfId="88"/>
    <cellStyle name="Millares [0] 3 3 2 2" xfId="305"/>
    <cellStyle name="Millares [0] 3 3 3" xfId="162"/>
    <cellStyle name="Millares [0] 3 3 3 2" xfId="380"/>
    <cellStyle name="Millares [0] 3 3 4" xfId="234"/>
    <cellStyle name="Millares [0] 3 4" xfId="43"/>
    <cellStyle name="Millares [0] 3 4 2" xfId="114"/>
    <cellStyle name="Millares [0] 3 4 2 2" xfId="331"/>
    <cellStyle name="Millares [0] 3 4 3" xfId="188"/>
    <cellStyle name="Millares [0] 3 4 3 2" xfId="406"/>
    <cellStyle name="Millares [0] 3 4 4" xfId="260"/>
    <cellStyle name="Millares [0] 3 5" xfId="63"/>
    <cellStyle name="Millares [0] 3 5 2" xfId="134"/>
    <cellStyle name="Millares [0] 3 5 2 2" xfId="351"/>
    <cellStyle name="Millares [0] 3 5 3" xfId="208"/>
    <cellStyle name="Millares [0] 3 5 3 2" xfId="426"/>
    <cellStyle name="Millares [0] 3 5 4" xfId="280"/>
    <cellStyle name="Millares [0] 3 6" xfId="77"/>
    <cellStyle name="Millares [0] 3 6 2" xfId="294"/>
    <cellStyle name="Millares [0] 3 7" xfId="151"/>
    <cellStyle name="Millares [0] 3 7 2" xfId="369"/>
    <cellStyle name="Millares [0] 3 8" xfId="223"/>
    <cellStyle name="Millares [0] 4" xfId="9"/>
    <cellStyle name="Millares [0] 4 2" xfId="30"/>
    <cellStyle name="Millares [0] 4 2 2" xfId="101"/>
    <cellStyle name="Millares [0] 4 2 2 2" xfId="318"/>
    <cellStyle name="Millares [0] 4 2 3" xfId="175"/>
    <cellStyle name="Millares [0] 4 2 3 2" xfId="393"/>
    <cellStyle name="Millares [0] 4 2 4" xfId="247"/>
    <cellStyle name="Millares [0] 4 3" xfId="20"/>
    <cellStyle name="Millares [0] 4 3 2" xfId="91"/>
    <cellStyle name="Millares [0] 4 3 2 2" xfId="308"/>
    <cellStyle name="Millares [0] 4 3 3" xfId="165"/>
    <cellStyle name="Millares [0] 4 3 3 2" xfId="383"/>
    <cellStyle name="Millares [0] 4 3 4" xfId="237"/>
    <cellStyle name="Millares [0] 4 4" xfId="46"/>
    <cellStyle name="Millares [0] 4 4 2" xfId="117"/>
    <cellStyle name="Millares [0] 4 4 2 2" xfId="334"/>
    <cellStyle name="Millares [0] 4 4 3" xfId="191"/>
    <cellStyle name="Millares [0] 4 4 3 2" xfId="409"/>
    <cellStyle name="Millares [0] 4 4 4" xfId="263"/>
    <cellStyle name="Millares [0] 4 5" xfId="66"/>
    <cellStyle name="Millares [0] 4 5 2" xfId="137"/>
    <cellStyle name="Millares [0] 4 5 2 2" xfId="354"/>
    <cellStyle name="Millares [0] 4 5 3" xfId="211"/>
    <cellStyle name="Millares [0] 4 5 3 2" xfId="429"/>
    <cellStyle name="Millares [0] 4 5 4" xfId="283"/>
    <cellStyle name="Millares [0] 4 6" xfId="80"/>
    <cellStyle name="Millares [0] 4 6 2" xfId="297"/>
    <cellStyle name="Millares [0] 4 7" xfId="154"/>
    <cellStyle name="Millares [0] 4 7 2" xfId="372"/>
    <cellStyle name="Millares [0] 4 8" xfId="226"/>
    <cellStyle name="Millares [0] 5" xfId="364"/>
    <cellStyle name="Millares 10" xfId="49"/>
    <cellStyle name="Millares 10 2" xfId="120"/>
    <cellStyle name="Millares 10 2 2" xfId="337"/>
    <cellStyle name="Millares 10 3" xfId="194"/>
    <cellStyle name="Millares 10 3 2" xfId="412"/>
    <cellStyle name="Millares 10 4" xfId="266"/>
    <cellStyle name="Millares 11" xfId="50"/>
    <cellStyle name="Millares 11 2" xfId="121"/>
    <cellStyle name="Millares 11 2 2" xfId="338"/>
    <cellStyle name="Millares 11 3" xfId="195"/>
    <cellStyle name="Millares 11 3 2" xfId="413"/>
    <cellStyle name="Millares 11 4" xfId="267"/>
    <cellStyle name="Millares 12" xfId="51"/>
    <cellStyle name="Millares 12 2" xfId="122"/>
    <cellStyle name="Millares 12 2 2" xfId="339"/>
    <cellStyle name="Millares 12 3" xfId="196"/>
    <cellStyle name="Millares 12 3 2" xfId="414"/>
    <cellStyle name="Millares 12 4" xfId="268"/>
    <cellStyle name="Millares 13" xfId="52"/>
    <cellStyle name="Millares 13 2" xfId="123"/>
    <cellStyle name="Millares 13 2 2" xfId="340"/>
    <cellStyle name="Millares 13 3" xfId="197"/>
    <cellStyle name="Millares 13 3 2" xfId="415"/>
    <cellStyle name="Millares 13 4" xfId="269"/>
    <cellStyle name="Millares 14" xfId="53"/>
    <cellStyle name="Millares 14 2" xfId="124"/>
    <cellStyle name="Millares 14 2 2" xfId="341"/>
    <cellStyle name="Millares 14 3" xfId="198"/>
    <cellStyle name="Millares 14 3 2" xfId="416"/>
    <cellStyle name="Millares 14 4" xfId="270"/>
    <cellStyle name="Millares 15" xfId="54"/>
    <cellStyle name="Millares 15 2" xfId="125"/>
    <cellStyle name="Millares 15 2 2" xfId="342"/>
    <cellStyle name="Millares 15 3" xfId="199"/>
    <cellStyle name="Millares 15 3 2" xfId="417"/>
    <cellStyle name="Millares 15 4" xfId="271"/>
    <cellStyle name="Millares 16" xfId="55"/>
    <cellStyle name="Millares 16 2" xfId="126"/>
    <cellStyle name="Millares 16 2 2" xfId="343"/>
    <cellStyle name="Millares 16 3" xfId="200"/>
    <cellStyle name="Millares 16 3 2" xfId="418"/>
    <cellStyle name="Millares 16 4" xfId="272"/>
    <cellStyle name="Millares 17" xfId="56"/>
    <cellStyle name="Millares 17 2" xfId="127"/>
    <cellStyle name="Millares 17 2 2" xfId="344"/>
    <cellStyle name="Millares 17 3" xfId="201"/>
    <cellStyle name="Millares 17 3 2" xfId="419"/>
    <cellStyle name="Millares 17 4" xfId="273"/>
    <cellStyle name="Millares 18" xfId="57"/>
    <cellStyle name="Millares 18 2" xfId="128"/>
    <cellStyle name="Millares 18 2 2" xfId="345"/>
    <cellStyle name="Millares 18 3" xfId="202"/>
    <cellStyle name="Millares 18 3 2" xfId="420"/>
    <cellStyle name="Millares 18 4" xfId="274"/>
    <cellStyle name="Millares 19" xfId="68"/>
    <cellStyle name="Millares 19 2" xfId="139"/>
    <cellStyle name="Millares 19 2 2" xfId="356"/>
    <cellStyle name="Millares 19 3" xfId="213"/>
    <cellStyle name="Millares 19 3 2" xfId="431"/>
    <cellStyle name="Millares 19 4" xfId="285"/>
    <cellStyle name="Millares 2" xfId="32"/>
    <cellStyle name="Millares 2 2" xfId="103"/>
    <cellStyle name="Millares 2 2 2" xfId="320"/>
    <cellStyle name="Millares 2 3" xfId="177"/>
    <cellStyle name="Millares 2 3 2" xfId="395"/>
    <cellStyle name="Millares 2 4" xfId="249"/>
    <cellStyle name="Millares 20" xfId="69"/>
    <cellStyle name="Millares 20 2" xfId="140"/>
    <cellStyle name="Millares 20 2 2" xfId="357"/>
    <cellStyle name="Millares 20 3" xfId="214"/>
    <cellStyle name="Millares 20 3 2" xfId="432"/>
    <cellStyle name="Millares 20 4" xfId="286"/>
    <cellStyle name="Millares 21" xfId="70"/>
    <cellStyle name="Millares 21 2" xfId="141"/>
    <cellStyle name="Millares 21 2 2" xfId="358"/>
    <cellStyle name="Millares 21 3" xfId="215"/>
    <cellStyle name="Millares 21 3 2" xfId="433"/>
    <cellStyle name="Millares 21 4" xfId="287"/>
    <cellStyle name="Millares 22" xfId="71"/>
    <cellStyle name="Millares 22 2" xfId="142"/>
    <cellStyle name="Millares 22 2 2" xfId="359"/>
    <cellStyle name="Millares 22 3" xfId="216"/>
    <cellStyle name="Millares 22 3 2" xfId="434"/>
    <cellStyle name="Millares 22 4" xfId="288"/>
    <cellStyle name="Millares 23" xfId="72"/>
    <cellStyle name="Millares 23 2" xfId="143"/>
    <cellStyle name="Millares 23 2 2" xfId="360"/>
    <cellStyle name="Millares 23 3" xfId="217"/>
    <cellStyle name="Millares 23 3 2" xfId="435"/>
    <cellStyle name="Millares 23 4" xfId="289"/>
    <cellStyle name="Millares 24" xfId="82"/>
    <cellStyle name="Millares 24 2" xfId="299"/>
    <cellStyle name="Millares 25" xfId="144"/>
    <cellStyle name="Millares 25 2" xfId="361"/>
    <cellStyle name="Millares 26" xfId="146"/>
    <cellStyle name="Millares 26 2" xfId="363"/>
    <cellStyle name="Millares 27" xfId="156"/>
    <cellStyle name="Millares 27 2" xfId="374"/>
    <cellStyle name="Millares 28" xfId="228"/>
    <cellStyle name="Millares 29" xfId="436"/>
    <cellStyle name="Millares 3" xfId="22"/>
    <cellStyle name="Millares 3 2" xfId="93"/>
    <cellStyle name="Millares 3 2 2" xfId="310"/>
    <cellStyle name="Millares 3 3" xfId="167"/>
    <cellStyle name="Millares 3 3 2" xfId="385"/>
    <cellStyle name="Millares 3 4" xfId="239"/>
    <cellStyle name="Millares 30" xfId="442"/>
    <cellStyle name="Millares 31" xfId="441"/>
    <cellStyle name="Millares 32" xfId="438"/>
    <cellStyle name="Millares 33" xfId="439"/>
    <cellStyle name="Millares 34" xfId="437"/>
    <cellStyle name="Millares 35" xfId="440"/>
    <cellStyle name="Millares 36" xfId="443"/>
    <cellStyle name="Millares 37" xfId="444"/>
    <cellStyle name="Millares 38" xfId="445"/>
    <cellStyle name="Millares 4" xfId="33"/>
    <cellStyle name="Millares 4 2" xfId="104"/>
    <cellStyle name="Millares 4 2 2" xfId="321"/>
    <cellStyle name="Millares 4 3" xfId="178"/>
    <cellStyle name="Millares 4 3 2" xfId="396"/>
    <cellStyle name="Millares 4 4" xfId="250"/>
    <cellStyle name="Millares 5" xfId="34"/>
    <cellStyle name="Millares 5 2" xfId="105"/>
    <cellStyle name="Millares 5 2 2" xfId="322"/>
    <cellStyle name="Millares 5 3" xfId="179"/>
    <cellStyle name="Millares 5 3 2" xfId="397"/>
    <cellStyle name="Millares 5 4" xfId="251"/>
    <cellStyle name="Millares 6" xfId="35"/>
    <cellStyle name="Millares 6 2" xfId="106"/>
    <cellStyle name="Millares 6 2 2" xfId="323"/>
    <cellStyle name="Millares 6 3" xfId="180"/>
    <cellStyle name="Millares 6 3 2" xfId="398"/>
    <cellStyle name="Millares 6 4" xfId="252"/>
    <cellStyle name="Millares 7" xfId="36"/>
    <cellStyle name="Millares 7 2" xfId="107"/>
    <cellStyle name="Millares 7 2 2" xfId="324"/>
    <cellStyle name="Millares 7 3" xfId="181"/>
    <cellStyle name="Millares 7 3 2" xfId="399"/>
    <cellStyle name="Millares 7 4" xfId="253"/>
    <cellStyle name="Millares 8" xfId="37"/>
    <cellStyle name="Millares 8 2" xfId="108"/>
    <cellStyle name="Millares 8 2 2" xfId="325"/>
    <cellStyle name="Millares 8 3" xfId="182"/>
    <cellStyle name="Millares 8 3 2" xfId="400"/>
    <cellStyle name="Millares 8 4" xfId="254"/>
    <cellStyle name="Millares 9" xfId="48"/>
    <cellStyle name="Millares 9 2" xfId="119"/>
    <cellStyle name="Millares 9 2 2" xfId="336"/>
    <cellStyle name="Millares 9 3" xfId="193"/>
    <cellStyle name="Millares 9 3 2" xfId="411"/>
    <cellStyle name="Millares 9 4" xfId="265"/>
    <cellStyle name="Normal" xfId="0" builtinId="0"/>
    <cellStyle name="Normal 2" xfId="2"/>
    <cellStyle name="Normal 2 10" xfId="147"/>
    <cellStyle name="Normal 2 10 2" xfId="365"/>
    <cellStyle name="Normal 2 11" xfId="219"/>
    <cellStyle name="Normal 2 2" xfId="4"/>
    <cellStyle name="Normal 2 2 2" xfId="25"/>
    <cellStyle name="Normal 2 2 2 2" xfId="96"/>
    <cellStyle name="Normal 2 2 2 2 2" xfId="313"/>
    <cellStyle name="Normal 2 2 2 3" xfId="170"/>
    <cellStyle name="Normal 2 2 2 3 2" xfId="388"/>
    <cellStyle name="Normal 2 2 2 4" xfId="242"/>
    <cellStyle name="Normal 2 2 3" xfId="15"/>
    <cellStyle name="Normal 2 2 3 2" xfId="86"/>
    <cellStyle name="Normal 2 2 3 2 2" xfId="303"/>
    <cellStyle name="Normal 2 2 3 3" xfId="160"/>
    <cellStyle name="Normal 2 2 3 3 2" xfId="378"/>
    <cellStyle name="Normal 2 2 3 4" xfId="232"/>
    <cellStyle name="Normal 2 2 4" xfId="41"/>
    <cellStyle name="Normal 2 2 4 2" xfId="112"/>
    <cellStyle name="Normal 2 2 4 2 2" xfId="329"/>
    <cellStyle name="Normal 2 2 4 3" xfId="186"/>
    <cellStyle name="Normal 2 2 4 3 2" xfId="404"/>
    <cellStyle name="Normal 2 2 4 4" xfId="258"/>
    <cellStyle name="Normal 2 2 5" xfId="61"/>
    <cellStyle name="Normal 2 2 5 2" xfId="132"/>
    <cellStyle name="Normal 2 2 5 2 2" xfId="349"/>
    <cellStyle name="Normal 2 2 5 3" xfId="206"/>
    <cellStyle name="Normal 2 2 5 3 2" xfId="424"/>
    <cellStyle name="Normal 2 2 5 4" xfId="278"/>
    <cellStyle name="Normal 2 2 6" xfId="75"/>
    <cellStyle name="Normal 2 2 6 2" xfId="292"/>
    <cellStyle name="Normal 2 2 7" xfId="149"/>
    <cellStyle name="Normal 2 2 7 2" xfId="367"/>
    <cellStyle name="Normal 2 2 8" xfId="221"/>
    <cellStyle name="Normal 2 3" xfId="7"/>
    <cellStyle name="Normal 2 3 2" xfId="28"/>
    <cellStyle name="Normal 2 3 2 2" xfId="99"/>
    <cellStyle name="Normal 2 3 2 2 2" xfId="316"/>
    <cellStyle name="Normal 2 3 2 3" xfId="173"/>
    <cellStyle name="Normal 2 3 2 3 2" xfId="391"/>
    <cellStyle name="Normal 2 3 2 4" xfId="245"/>
    <cellStyle name="Normal 2 3 3" xfId="18"/>
    <cellStyle name="Normal 2 3 3 2" xfId="89"/>
    <cellStyle name="Normal 2 3 3 2 2" xfId="306"/>
    <cellStyle name="Normal 2 3 3 3" xfId="163"/>
    <cellStyle name="Normal 2 3 3 3 2" xfId="381"/>
    <cellStyle name="Normal 2 3 3 4" xfId="235"/>
    <cellStyle name="Normal 2 3 4" xfId="44"/>
    <cellStyle name="Normal 2 3 4 2" xfId="115"/>
    <cellStyle name="Normal 2 3 4 2 2" xfId="332"/>
    <cellStyle name="Normal 2 3 4 3" xfId="189"/>
    <cellStyle name="Normal 2 3 4 3 2" xfId="407"/>
    <cellStyle name="Normal 2 3 4 4" xfId="261"/>
    <cellStyle name="Normal 2 3 5" xfId="64"/>
    <cellStyle name="Normal 2 3 5 2" xfId="135"/>
    <cellStyle name="Normal 2 3 5 2 2" xfId="352"/>
    <cellStyle name="Normal 2 3 5 3" xfId="209"/>
    <cellStyle name="Normal 2 3 5 3 2" xfId="427"/>
    <cellStyle name="Normal 2 3 5 4" xfId="281"/>
    <cellStyle name="Normal 2 3 6" xfId="78"/>
    <cellStyle name="Normal 2 3 6 2" xfId="295"/>
    <cellStyle name="Normal 2 3 7" xfId="152"/>
    <cellStyle name="Normal 2 3 7 2" xfId="370"/>
    <cellStyle name="Normal 2 3 8" xfId="224"/>
    <cellStyle name="Normal 2 4" xfId="10"/>
    <cellStyle name="Normal 2 4 2" xfId="31"/>
    <cellStyle name="Normal 2 4 2 2" xfId="102"/>
    <cellStyle name="Normal 2 4 2 2 2" xfId="319"/>
    <cellStyle name="Normal 2 4 2 3" xfId="176"/>
    <cellStyle name="Normal 2 4 2 3 2" xfId="394"/>
    <cellStyle name="Normal 2 4 2 4" xfId="248"/>
    <cellStyle name="Normal 2 4 3" xfId="21"/>
    <cellStyle name="Normal 2 4 3 2" xfId="92"/>
    <cellStyle name="Normal 2 4 3 2 2" xfId="309"/>
    <cellStyle name="Normal 2 4 3 3" xfId="166"/>
    <cellStyle name="Normal 2 4 3 3 2" xfId="384"/>
    <cellStyle name="Normal 2 4 3 4" xfId="238"/>
    <cellStyle name="Normal 2 4 4" xfId="47"/>
    <cellStyle name="Normal 2 4 4 2" xfId="118"/>
    <cellStyle name="Normal 2 4 4 2 2" xfId="335"/>
    <cellStyle name="Normal 2 4 4 3" xfId="192"/>
    <cellStyle name="Normal 2 4 4 3 2" xfId="410"/>
    <cellStyle name="Normal 2 4 4 4" xfId="264"/>
    <cellStyle name="Normal 2 4 5" xfId="67"/>
    <cellStyle name="Normal 2 4 5 2" xfId="138"/>
    <cellStyle name="Normal 2 4 5 2 2" xfId="355"/>
    <cellStyle name="Normal 2 4 5 3" xfId="212"/>
    <cellStyle name="Normal 2 4 5 3 2" xfId="430"/>
    <cellStyle name="Normal 2 4 5 4" xfId="284"/>
    <cellStyle name="Normal 2 4 6" xfId="81"/>
    <cellStyle name="Normal 2 4 6 2" xfId="298"/>
    <cellStyle name="Normal 2 4 7" xfId="155"/>
    <cellStyle name="Normal 2 4 7 2" xfId="373"/>
    <cellStyle name="Normal 2 4 8" xfId="227"/>
    <cellStyle name="Normal 2 5" xfId="23"/>
    <cellStyle name="Normal 2 5 2" xfId="94"/>
    <cellStyle name="Normal 2 5 2 2" xfId="311"/>
    <cellStyle name="Normal 2 5 3" xfId="168"/>
    <cellStyle name="Normal 2 5 3 2" xfId="386"/>
    <cellStyle name="Normal 2 5 4" xfId="240"/>
    <cellStyle name="Normal 2 6" xfId="13"/>
    <cellStyle name="Normal 2 6 2" xfId="84"/>
    <cellStyle name="Normal 2 6 2 2" xfId="301"/>
    <cellStyle name="Normal 2 6 3" xfId="158"/>
    <cellStyle name="Normal 2 6 3 2" xfId="376"/>
    <cellStyle name="Normal 2 6 4" xfId="230"/>
    <cellStyle name="Normal 2 7" xfId="39"/>
    <cellStyle name="Normal 2 7 2" xfId="110"/>
    <cellStyle name="Normal 2 7 2 2" xfId="327"/>
    <cellStyle name="Normal 2 7 3" xfId="184"/>
    <cellStyle name="Normal 2 7 3 2" xfId="402"/>
    <cellStyle name="Normal 2 7 4" xfId="256"/>
    <cellStyle name="Normal 2 8" xfId="59"/>
    <cellStyle name="Normal 2 8 2" xfId="130"/>
    <cellStyle name="Normal 2 8 2 2" xfId="347"/>
    <cellStyle name="Normal 2 8 3" xfId="204"/>
    <cellStyle name="Normal 2 8 3 2" xfId="422"/>
    <cellStyle name="Normal 2 8 4" xfId="276"/>
    <cellStyle name="Normal 2 9" xfId="73"/>
    <cellStyle name="Normal 2 9 2" xfId="290"/>
    <cellStyle name="Normal 3" xfId="5"/>
    <cellStyle name="Normal 3 2" xfId="26"/>
    <cellStyle name="Normal 3 2 2" xfId="97"/>
    <cellStyle name="Normal 3 2 2 2" xfId="314"/>
    <cellStyle name="Normal 3 2 3" xfId="171"/>
    <cellStyle name="Normal 3 2 3 2" xfId="389"/>
    <cellStyle name="Normal 3 2 4" xfId="243"/>
    <cellStyle name="Normal 3 3" xfId="16"/>
    <cellStyle name="Normal 3 3 2" xfId="87"/>
    <cellStyle name="Normal 3 3 2 2" xfId="304"/>
    <cellStyle name="Normal 3 3 3" xfId="161"/>
    <cellStyle name="Normal 3 3 3 2" xfId="379"/>
    <cellStyle name="Normal 3 3 4" xfId="233"/>
    <cellStyle name="Normal 3 4" xfId="42"/>
    <cellStyle name="Normal 3 4 2" xfId="113"/>
    <cellStyle name="Normal 3 4 2 2" xfId="330"/>
    <cellStyle name="Normal 3 4 3" xfId="187"/>
    <cellStyle name="Normal 3 4 3 2" xfId="405"/>
    <cellStyle name="Normal 3 4 4" xfId="259"/>
    <cellStyle name="Normal 3 5" xfId="62"/>
    <cellStyle name="Normal 3 5 2" xfId="133"/>
    <cellStyle name="Normal 3 5 2 2" xfId="350"/>
    <cellStyle name="Normal 3 5 3" xfId="207"/>
    <cellStyle name="Normal 3 5 3 2" xfId="425"/>
    <cellStyle name="Normal 3 5 4" xfId="279"/>
    <cellStyle name="Normal 3 6" xfId="76"/>
    <cellStyle name="Normal 3 6 2" xfId="293"/>
    <cellStyle name="Normal 3 7" xfId="150"/>
    <cellStyle name="Normal 3 7 2" xfId="368"/>
    <cellStyle name="Normal 3 8" xfId="222"/>
    <cellStyle name="Normal 4" xfId="8"/>
    <cellStyle name="Normal 4 2" xfId="29"/>
    <cellStyle name="Normal 4 2 2" xfId="100"/>
    <cellStyle name="Normal 4 2 2 2" xfId="317"/>
    <cellStyle name="Normal 4 2 3" xfId="174"/>
    <cellStyle name="Normal 4 2 3 2" xfId="392"/>
    <cellStyle name="Normal 4 2 4" xfId="246"/>
    <cellStyle name="Normal 4 3" xfId="19"/>
    <cellStyle name="Normal 4 3 2" xfId="90"/>
    <cellStyle name="Normal 4 3 2 2" xfId="307"/>
    <cellStyle name="Normal 4 3 3" xfId="164"/>
    <cellStyle name="Normal 4 3 3 2" xfId="382"/>
    <cellStyle name="Normal 4 3 4" xfId="236"/>
    <cellStyle name="Normal 4 4" xfId="45"/>
    <cellStyle name="Normal 4 4 2" xfId="116"/>
    <cellStyle name="Normal 4 4 2 2" xfId="333"/>
    <cellStyle name="Normal 4 4 3" xfId="190"/>
    <cellStyle name="Normal 4 4 3 2" xfId="408"/>
    <cellStyle name="Normal 4 4 4" xfId="262"/>
    <cellStyle name="Normal 4 5" xfId="65"/>
    <cellStyle name="Normal 4 5 2" xfId="136"/>
    <cellStyle name="Normal 4 5 2 2" xfId="353"/>
    <cellStyle name="Normal 4 5 3" xfId="210"/>
    <cellStyle name="Normal 4 5 3 2" xfId="428"/>
    <cellStyle name="Normal 4 5 4" xfId="282"/>
    <cellStyle name="Normal 4 6" xfId="79"/>
    <cellStyle name="Normal 4 6 2" xfId="296"/>
    <cellStyle name="Normal 4 7" xfId="153"/>
    <cellStyle name="Normal 4 7 2" xfId="371"/>
    <cellStyle name="Normal 4 8" xfId="225"/>
    <cellStyle name="Normal 5" xfId="12"/>
    <cellStyle name="Normal 5 2" xfId="83"/>
    <cellStyle name="Normal 5 2 2" xfId="300"/>
    <cellStyle name="Normal 5 3" xfId="157"/>
    <cellStyle name="Normal 5 3 2" xfId="375"/>
    <cellStyle name="Normal 5 4" xfId="229"/>
    <cellStyle name="Normal 6" xfId="38"/>
    <cellStyle name="Normal 6 2" xfId="109"/>
    <cellStyle name="Normal 6 2 2" xfId="326"/>
    <cellStyle name="Normal 6 3" xfId="183"/>
    <cellStyle name="Normal 6 3 2" xfId="401"/>
    <cellStyle name="Normal 6 4" xfId="255"/>
    <cellStyle name="Normal 7" xfId="58"/>
    <cellStyle name="Normal 7 2" xfId="129"/>
    <cellStyle name="Normal 7 2 2" xfId="346"/>
    <cellStyle name="Normal 7 3" xfId="203"/>
    <cellStyle name="Normal 7 3 2" xfId="421"/>
    <cellStyle name="Normal 7 4" xfId="275"/>
    <cellStyle name="Normal 8" xfId="218"/>
    <cellStyle name="Porcentaje 2" xfId="145"/>
    <cellStyle name="Porcentaje 2 2" xfId="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c:ext xmlns:c16="http://schemas.microsoft.com/office/drawing/2014/chart" uri="{C3380CC4-5D6E-409C-BE32-E72D297353CC}">
                <c16:uniqueId val="{00000001-4D3F-4D20-8079-4C6F17301130}"/>
              </c:ext>
            </c:extLst>
          </c:dPt>
          <c:dPt>
            <c:idx val="1"/>
            <c:bubble3D val="0"/>
            <c:spPr>
              <a:solidFill>
                <a:srgbClr val="FFFF00"/>
              </a:solidFill>
            </c:spPr>
            <c:extLst>
              <c:ext xmlns:c16="http://schemas.microsoft.com/office/drawing/2014/chart" uri="{C3380CC4-5D6E-409C-BE32-E72D297353CC}">
                <c16:uniqueId val="{00000003-4D3F-4D20-8079-4C6F17301130}"/>
              </c:ext>
            </c:extLst>
          </c:dPt>
          <c:dPt>
            <c:idx val="2"/>
            <c:bubble3D val="0"/>
            <c:spPr>
              <a:solidFill>
                <a:schemeClr val="accent2">
                  <a:lumMod val="60000"/>
                  <a:lumOff val="40000"/>
                </a:schemeClr>
              </a:solidFill>
            </c:spPr>
            <c:extLst>
              <c:ext xmlns:c16="http://schemas.microsoft.com/office/drawing/2014/chart" uri="{C3380CC4-5D6E-409C-BE32-E72D297353CC}">
                <c16:uniqueId val="{00000005-4D3F-4D20-8079-4C6F17301130}"/>
              </c:ext>
            </c:extLst>
          </c:dPt>
          <c:dLbls>
            <c:dLbl>
              <c:idx val="0"/>
              <c:layout>
                <c:manualLayout>
                  <c:x val="1.5322144137923361E-2"/>
                  <c:y val="-4.4504350466960857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D3F-4D20-8079-4C6F17301130}"/>
                </c:ext>
              </c:extLst>
            </c:dLbl>
            <c:dLbl>
              <c:idx val="1"/>
              <c:layout>
                <c:manualLayout>
                  <c:x val="0.10879550947220709"/>
                  <c:y val="8.964612884794555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4D3F-4D20-8079-4C6F17301130}"/>
                </c:ext>
              </c:extLst>
            </c:dLbl>
            <c:dLbl>
              <c:idx val="2"/>
              <c:layout>
                <c:manualLayout>
                  <c:x val="-3.4817776490809943E-2"/>
                  <c:y val="-3.1950752473786535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4D3F-4D20-8079-4C6F17301130}"/>
                </c:ext>
              </c:extLst>
            </c:dLbl>
            <c:spPr>
              <a:noFill/>
              <a:ln>
                <a:noFill/>
              </a:ln>
              <a:effectLst/>
            </c:spPr>
            <c:txPr>
              <a:bodyPr/>
              <a:lstStyle/>
              <a:p>
                <a:pPr>
                  <a:defRPr lang="es-ES" b="1"/>
                </a:pPr>
                <a:endParaRPr lang="es-PY"/>
              </a:p>
            </c:txPr>
            <c:showLegendKey val="0"/>
            <c:showVal val="0"/>
            <c:showCatName val="1"/>
            <c:showSerName val="0"/>
            <c:showPercent val="1"/>
            <c:showBubbleSize val="0"/>
            <c:showLeaderLines val="1"/>
            <c:extLst>
              <c:ext xmlns:c15="http://schemas.microsoft.com/office/drawing/2012/chart" uri="{CE6537A1-D6FC-4f65-9D91-7224C49458BB}"/>
            </c:extLst>
          </c:dLbls>
          <c:cat>
            <c:strRef>
              <c:f>[2]RESUMEN!$B$4:$B$6</c:f>
              <c:strCache>
                <c:ptCount val="3"/>
                <c:pt idx="0">
                  <c:v>100 % DE CUMPLIMIENTO</c:v>
                </c:pt>
                <c:pt idx="1">
                  <c:v>CUMPLIMIENTO INTERMEDIO</c:v>
                </c:pt>
                <c:pt idx="2">
                  <c:v>NO CUMPLEN</c:v>
                </c:pt>
              </c:strCache>
            </c:strRef>
          </c:cat>
          <c:val>
            <c:numRef>
              <c:f>[2]RESUMEN!$C$4:$C$6</c:f>
              <c:numCache>
                <c:formatCode>General</c:formatCode>
                <c:ptCount val="3"/>
                <c:pt idx="0">
                  <c:v>110</c:v>
                </c:pt>
                <c:pt idx="1">
                  <c:v>313</c:v>
                </c:pt>
                <c:pt idx="2">
                  <c:v>15</c:v>
                </c:pt>
              </c:numCache>
            </c:numRef>
          </c:val>
          <c:extLst>
            <c:ext xmlns:c16="http://schemas.microsoft.com/office/drawing/2014/chart" uri="{C3380CC4-5D6E-409C-BE32-E72D297353CC}">
              <c16:uniqueId val="{00000006-4D3F-4D20-8079-4C6F17301130}"/>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s-PY" sz="1200"/>
              <a:t>Clasificación</a:t>
            </a:r>
            <a:r>
              <a:rPr lang="es-PY" sz="1200" baseline="0"/>
              <a:t> de OEE por Grado de cumplimiento de lo que establece </a:t>
            </a:r>
          </a:p>
          <a:p>
            <a:pPr>
              <a:defRPr sz="1200" b="1" i="0" u="none" strike="noStrike" kern="1200" cap="all" baseline="0">
                <a:solidFill>
                  <a:schemeClr val="tx1">
                    <a:lumMod val="65000"/>
                    <a:lumOff val="35000"/>
                  </a:schemeClr>
                </a:solidFill>
                <a:latin typeface="+mn-lt"/>
                <a:ea typeface="+mn-ea"/>
                <a:cs typeface="+mn-cs"/>
              </a:defRPr>
            </a:pPr>
            <a:r>
              <a:rPr lang="es-PY" sz="1200" baseline="0"/>
              <a:t>la Ley 2479/04 y la Ley 3585/08 </a:t>
            </a:r>
            <a:endParaRPr lang="es-PY" sz="1200"/>
          </a:p>
        </c:rich>
      </c:tx>
      <c:layout/>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02D-4652-8E2A-E3B3B198335C}"/>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02D-4652-8E2A-E3B3B198335C}"/>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02D-4652-8E2A-E3B3B198335C}"/>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02D-4652-8E2A-E3B3B198335C}"/>
              </c:ext>
            </c:extLst>
          </c:dPt>
          <c:dLbls>
            <c:dLbl>
              <c:idx val="0"/>
              <c:layout>
                <c:manualLayout>
                  <c:x val="0.18206134023456857"/>
                  <c:y val="-0.10122472378707241"/>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402D-4652-8E2A-E3B3B198335C}"/>
                </c:ext>
              </c:extLst>
            </c:dLbl>
            <c:dLbl>
              <c:idx val="1"/>
              <c:layout>
                <c:manualLayout>
                  <c:x val="0.13471005634785163"/>
                  <c:y val="-7.6592461021157354E-2"/>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402D-4652-8E2A-E3B3B198335C}"/>
                </c:ext>
              </c:extLst>
            </c:dLbl>
            <c:dLbl>
              <c:idx val="2"/>
              <c:layout>
                <c:manualLayout>
                  <c:x val="-0.19479485344052277"/>
                  <c:y val="-4.95340401131487E-2"/>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402D-4652-8E2A-E3B3B198335C}"/>
                </c:ext>
              </c:extLst>
            </c:dLbl>
            <c:dLbl>
              <c:idx val="3"/>
              <c:layout>
                <c:manualLayout>
                  <c:x val="-0.20048572949360352"/>
                  <c:y val="-0.13388420041241267"/>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402D-4652-8E2A-E3B3B198335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PY"/>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111 del Anexo A del Decreto8759/23</c:v>
                </c:pt>
              </c:strCache>
            </c:strRef>
          </c:cat>
          <c:val>
            <c:numRef>
              <c:f>'[3]Resumen OEE'!$C$5:$C$8</c:f>
              <c:numCache>
                <c:formatCode>General</c:formatCode>
                <c:ptCount val="4"/>
                <c:pt idx="0">
                  <c:v>23</c:v>
                </c:pt>
                <c:pt idx="1">
                  <c:v>216</c:v>
                </c:pt>
                <c:pt idx="2">
                  <c:v>179</c:v>
                </c:pt>
                <c:pt idx="3">
                  <c:v>8</c:v>
                </c:pt>
              </c:numCache>
            </c:numRef>
          </c:val>
          <c:extLst>
            <c:ext xmlns:c16="http://schemas.microsoft.com/office/drawing/2014/chart" uri="{C3380CC4-5D6E-409C-BE32-E72D297353CC}">
              <c16:uniqueId val="{00000008-402D-4652-8E2A-E3B3B198335C}"/>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Ejecución presupuestaria (abril</a:t>
            </a:r>
            <a:r>
              <a:rPr lang="es-PY" baseline="0"/>
              <a:t> a junio</a:t>
            </a:r>
            <a:r>
              <a:rPr lang="es-PY"/>
              <a:t> 2023)</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[1]Hoja1!$D$170:$D$174</c:f>
              <c:numCache>
                <c:formatCode>General</c:formatCode>
                <c:ptCount val="5"/>
                <c:pt idx="0">
                  <c:v>12557722.021</c:v>
                </c:pt>
                <c:pt idx="1">
                  <c:v>2256691.679</c:v>
                </c:pt>
                <c:pt idx="2">
                  <c:v>38500</c:v>
                </c:pt>
                <c:pt idx="3">
                  <c:v>200000</c:v>
                </c:pt>
                <c:pt idx="4">
                  <c:v>8225.3449999999993</c:v>
                </c:pt>
              </c:numCache>
            </c:numRef>
          </c:val>
          <c:extLst>
            <c:ext xmlns:c16="http://schemas.microsoft.com/office/drawing/2014/chart" uri="{C3380CC4-5D6E-409C-BE32-E72D297353CC}">
              <c16:uniqueId val="{00000000-B2EC-4D54-865B-2BCE8324499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[1]Hoja1!$C$170:$C$174</c:f>
              <c:strCache>
                <c:ptCount val="5"/>
                <c:pt idx="0">
                  <c:v>Servicios Personales </c:v>
                </c:pt>
                <c:pt idx="1">
                  <c:v>Servicios no Personales </c:v>
                </c:pt>
                <c:pt idx="2">
                  <c:v>Bienes de Consumo e Insumos </c:v>
                </c:pt>
                <c:pt idx="3">
                  <c:v>Inversión Física</c:v>
                </c:pt>
                <c:pt idx="4">
                  <c:v>Otros Gastos </c:v>
                </c:pt>
              </c:strCache>
            </c:strRef>
          </c:cat>
          <c:val>
            <c:numRef>
              <c:f>[1]Hoja1!$E$170:$E$174</c:f>
              <c:numCache>
                <c:formatCode>General</c:formatCode>
                <c:ptCount val="5"/>
                <c:pt idx="0">
                  <c:v>2769055.62</c:v>
                </c:pt>
                <c:pt idx="1">
                  <c:v>274008.33100000001</c:v>
                </c:pt>
                <c:pt idx="2">
                  <c:v>0</c:v>
                </c:pt>
                <c:pt idx="3">
                  <c:v>0</c:v>
                </c:pt>
                <c:pt idx="4">
                  <c:v>0</c:v>
                </c:pt>
              </c:numCache>
            </c:numRef>
          </c:val>
          <c:extLst>
            <c:ext xmlns:c16="http://schemas.microsoft.com/office/drawing/2014/chart" uri="{C3380CC4-5D6E-409C-BE32-E72D297353CC}">
              <c16:uniqueId val="{00000001-B2EC-4D54-865B-2BCE83244998}"/>
            </c:ext>
          </c:extLst>
        </c:ser>
        <c:dLbls>
          <c:showLegendKey val="0"/>
          <c:showVal val="0"/>
          <c:showCatName val="0"/>
          <c:showSerName val="0"/>
          <c:showPercent val="0"/>
          <c:showBubbleSize val="0"/>
        </c:dLbls>
        <c:gapWidth val="219"/>
        <c:overlap val="-27"/>
        <c:axId val="1971464976"/>
        <c:axId val="1971463728"/>
      </c:barChart>
      <c:catAx>
        <c:axId val="197146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71463728"/>
        <c:crosses val="autoZero"/>
        <c:auto val="1"/>
        <c:lblAlgn val="ctr"/>
        <c:lblOffset val="100"/>
        <c:noMultiLvlLbl val="0"/>
      </c:catAx>
      <c:valAx>
        <c:axId val="1971463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71464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904875</xdr:colOff>
      <xdr:row>106</xdr:row>
      <xdr:rowOff>111125</xdr:rowOff>
    </xdr:from>
    <xdr:to>
      <xdr:col>7</xdr:col>
      <xdr:colOff>1676399</xdr:colOff>
      <xdr:row>113</xdr:row>
      <xdr:rowOff>14288</xdr:rowOff>
    </xdr:to>
    <xdr:graphicFrame macro="">
      <xdr:nvGraphicFramePr>
        <xdr:cNvPr id="1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1016000</xdr:colOff>
      <xdr:row>105</xdr:row>
      <xdr:rowOff>238126</xdr:rowOff>
    </xdr:from>
    <xdr:to>
      <xdr:col>4</xdr:col>
      <xdr:colOff>2000250</xdr:colOff>
      <xdr:row>113</xdr:row>
      <xdr:rowOff>15876</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182</xdr:row>
      <xdr:rowOff>290576</xdr:rowOff>
    </xdr:from>
    <xdr:to>
      <xdr:col>3</xdr:col>
      <xdr:colOff>691541</xdr:colOff>
      <xdr:row>186</xdr:row>
      <xdr:rowOff>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neza%20Flores\Documents\Downloads\Primer%20Informe%20Trimestral%202023_DGAF-DOC%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EML%205189\ABRIL_2023\Informe_Abril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nitez\Desktop\PLANIFICACION\2023\Informes\PcD\PcD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70">
          <cell r="C170" t="str">
            <v xml:space="preserve">Servicios Personales </v>
          </cell>
          <cell r="D170">
            <v>12557722.021</v>
          </cell>
          <cell r="E170">
            <v>2769055.62</v>
          </cell>
        </row>
        <row r="171">
          <cell r="C171" t="str">
            <v xml:space="preserve">Servicios no Personales </v>
          </cell>
          <cell r="D171">
            <v>2256691.679</v>
          </cell>
          <cell r="E171">
            <v>274008.33100000001</v>
          </cell>
        </row>
        <row r="172">
          <cell r="C172" t="str">
            <v xml:space="preserve">Bienes de Consumo e Insumos </v>
          </cell>
          <cell r="D172">
            <v>38500</v>
          </cell>
          <cell r="E172">
            <v>0</v>
          </cell>
        </row>
        <row r="173">
          <cell r="C173" t="str">
            <v>Inversión Física</v>
          </cell>
          <cell r="D173">
            <v>200000</v>
          </cell>
          <cell r="E173">
            <v>0</v>
          </cell>
        </row>
        <row r="174">
          <cell r="C174" t="str">
            <v xml:space="preserve">Otros Gastos </v>
          </cell>
          <cell r="D174">
            <v>8225.3449999999993</v>
          </cell>
          <cell r="E17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110</v>
          </cell>
        </row>
        <row r="5">
          <cell r="B5" t="str">
            <v>CUMPLIMIENTO INTERMEDIO</v>
          </cell>
          <cell r="C5">
            <v>313</v>
          </cell>
        </row>
        <row r="6">
          <cell r="B6" t="str">
            <v>NO CUMPLEN</v>
          </cell>
          <cell r="C6">
            <v>15</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23</v>
          </cell>
        </row>
        <row r="6">
          <cell r="B6" t="str">
            <v>Cuentan con menos del 5 % de PcD en sus nóminas</v>
          </cell>
          <cell r="C6">
            <v>216</v>
          </cell>
        </row>
        <row r="7">
          <cell r="B7" t="str">
            <v>No cuentan con PcD en sus nóminas</v>
          </cell>
          <cell r="C7">
            <v>179</v>
          </cell>
        </row>
        <row r="8">
          <cell r="B8" t="str">
            <v>No reportan altas y bajas a la SFP, conforme al artículo 111 del Anexo A del Decreto8759/23</v>
          </cell>
          <cell r="C8">
            <v>8</v>
          </cell>
        </row>
      </sheetData>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fp.gov.py/sfp/noticia/14797-4715-funcionarios-del-pais-seran-beneficiados-con-los-cursos-gratuitos-ofrecidos-por-la-sfpinapp.html" TargetMode="External"/><Relationship Id="rId13" Type="http://schemas.openxmlformats.org/officeDocument/2006/relationships/hyperlink" Target="https://www.sfp.gov.py/sfp/articulo/16041-informe-del-cumplimiento-de-la-ley-518914-que-corresponde-a-abril-de-2023.html" TargetMode="External"/><Relationship Id="rId18" Type="http://schemas.openxmlformats.org/officeDocument/2006/relationships/hyperlink" Target="https://www.contrataciones.gov.py/licitaciones/adjudicacion/430587-adquisicion-equipos-informaticos-sfp-ad-referendum-1/resumen-adjudicacion.html" TargetMode="External"/><Relationship Id="rId26" Type="http://schemas.openxmlformats.org/officeDocument/2006/relationships/hyperlink" Target="https://transparencia.senac.gov.py/portal/historial-cumplimiento"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https://www.contrataciones.gov.py/licitaciones/convocatoria/433023-seguros-varios-sfp-1.html" TargetMode="External"/><Relationship Id="rId7" Type="http://schemas.openxmlformats.org/officeDocument/2006/relationships/hyperlink" Target="http://www.paraguayconcursa.gov.py/" TargetMode="External"/><Relationship Id="rId12" Type="http://schemas.openxmlformats.org/officeDocument/2006/relationships/hyperlink" Target="https://www.sfp.gov.py/sfp/seccion/65-monitoreo-de-la-ley-518914.html" TargetMode="External"/><Relationship Id="rId17" Type="http://schemas.openxmlformats.org/officeDocument/2006/relationships/hyperlink" Target="https://www.contrataciones.gov.py/licitaciones/planificacion/425939-servicio-mantenimiento-reparacion-rodados-sfp-plurianual-1.html" TargetMode="External"/><Relationship Id="rId25" Type="http://schemas.openxmlformats.org/officeDocument/2006/relationships/hyperlink" Target="../../../../DGCE/DAII/Informes%20Auditoria%202023" TargetMode="External"/><Relationship Id="rId2" Type="http://schemas.openxmlformats.org/officeDocument/2006/relationships/hyperlink" Target="https://url2.cl/Cys5w" TargetMode="External"/><Relationship Id="rId16" Type="http://schemas.openxmlformats.org/officeDocument/2006/relationships/hyperlink" Target="https://www.contrataciones.gov.py/licitaciones/adjudicacion/423166-adquisicion-seguro-vehiculo-institucional-ad-referendum-1/resumen-adjudicacion.html" TargetMode="External"/><Relationship Id="rId20" Type="http://schemas.openxmlformats.org/officeDocument/2006/relationships/hyperlink" Target="https://www.contrataciones.gov.py/licitaciones/convocatoria/432721-mantenimiento-reparacion-edificios-sfp-plurianual-1.html" TargetMode="External"/><Relationship Id="rId1" Type="http://schemas.openxmlformats.org/officeDocument/2006/relationships/hyperlink" Target="https://url2.cl/4WxFa" TargetMode="External"/><Relationship Id="rId6" Type="http://schemas.openxmlformats.org/officeDocument/2006/relationships/hyperlink" Target="http://www.paraguayconcursa.gov.py/" TargetMode="External"/><Relationship Id="rId11" Type="http://schemas.openxmlformats.org/officeDocument/2006/relationships/hyperlink" Target="https://www.sfp.gov.py/inapp/?p=2283" TargetMode="External"/><Relationship Id="rId24" Type="http://schemas.openxmlformats.org/officeDocument/2006/relationships/hyperlink" Target="../../../../DGCE/DAII/Informes%20Auditoria%202023" TargetMode="External"/><Relationship Id="rId5" Type="http://schemas.openxmlformats.org/officeDocument/2006/relationships/hyperlink" Target="https://url2.cl/lKj9p" TargetMode="External"/><Relationship Id="rId15" Type="http://schemas.openxmlformats.org/officeDocument/2006/relationships/hyperlink" Target="https://www.sfp.gov.py/sfp/articulo/16016-informe-del-cumplimiento-de-la-ley-518914-que-corresponde-a-febrero-de-2023.html" TargetMode="External"/><Relationship Id="rId23" Type="http://schemas.openxmlformats.org/officeDocument/2006/relationships/hyperlink" Target="../../../../DGCE/DAII/Informes%20Auditoria%202023" TargetMode="External"/><Relationship Id="rId28" Type="http://schemas.openxmlformats.org/officeDocument/2006/relationships/drawing" Target="../drawings/drawing1.xml"/><Relationship Id="rId10" Type="http://schemas.openxmlformats.org/officeDocument/2006/relationships/hyperlink" Target="https://www.sfp.gov.py/sfp/articulo/15903-informe-del-cumplimiento-de-la-ley-518914-que-corresponde-a-noviembre-de-2022.html" TargetMode="External"/><Relationship Id="rId19" Type="http://schemas.openxmlformats.org/officeDocument/2006/relationships/hyperlink" Target="https://www.contrataciones.gov.py/licitaciones/adjudicacion/430842-mantenimiento-reparacion-servidores-ups-ad-referendum-1/resumen-adjudicacion.html" TargetMode="External"/><Relationship Id="rId4" Type="http://schemas.openxmlformats.org/officeDocument/2006/relationships/hyperlink" Target="https://www.sfp.gov.py/sfp/archivos/documentos/RES%20105.22%20PLAN%20ANUAL%20RRC_8crc0fks.pdf" TargetMode="External"/><Relationship Id="rId9" Type="http://schemas.openxmlformats.org/officeDocument/2006/relationships/hyperlink" Target="https://www.sfp.gov.py/sfp/seccion/65-monitoreo-de-la-ley-518914.html" TargetMode="External"/><Relationship Id="rId14" Type="http://schemas.openxmlformats.org/officeDocument/2006/relationships/hyperlink" Target="https://www.sfp.gov.py/sfp/articulo/16031-informe-del-cumplimiento-de-la-ley-518914-que-corresponde-a-marzo-de-2023.html" TargetMode="External"/><Relationship Id="rId22" Type="http://schemas.openxmlformats.org/officeDocument/2006/relationships/hyperlink" Target="../../../../DGCE/DAII/Informes%20Auditoria%202023"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8"/>
  <sheetViews>
    <sheetView tabSelected="1" view="pageBreakPreview" zoomScale="67" zoomScaleNormal="60" zoomScaleSheetLayoutView="67" workbookViewId="0">
      <selection activeCell="C88" sqref="C88"/>
    </sheetView>
  </sheetViews>
  <sheetFormatPr baseColWidth="10" defaultColWidth="9.140625" defaultRowHeight="15"/>
  <cols>
    <col min="1" max="1" width="4.28515625" style="4" customWidth="1"/>
    <col min="2" max="2" width="17.42578125" style="4" customWidth="1"/>
    <col min="3" max="3" width="69" style="4" customWidth="1"/>
    <col min="4" max="4" width="39" style="4" customWidth="1"/>
    <col min="5" max="5" width="46" style="4" customWidth="1"/>
    <col min="6" max="6" width="38.28515625" style="4" customWidth="1"/>
    <col min="7" max="7" width="50.85546875" style="4" customWidth="1"/>
    <col min="8" max="8" width="33.7109375" style="4" customWidth="1"/>
    <col min="9" max="9" width="33.7109375" style="4" hidden="1" customWidth="1"/>
    <col min="10" max="16384" width="9.140625" style="4"/>
  </cols>
  <sheetData>
    <row r="1" spans="2:9" ht="33.75" customHeight="1">
      <c r="B1" s="252" t="s">
        <v>107</v>
      </c>
      <c r="C1" s="253"/>
      <c r="D1" s="253"/>
      <c r="E1" s="254"/>
      <c r="F1" s="9"/>
      <c r="G1" s="9"/>
      <c r="H1" s="9"/>
      <c r="I1" s="9"/>
    </row>
    <row r="2" spans="2:9" ht="27" customHeight="1"/>
    <row r="3" spans="2:9" ht="27" customHeight="1">
      <c r="B3" s="7" t="s">
        <v>0</v>
      </c>
      <c r="C3" s="10"/>
    </row>
    <row r="4" spans="2:9" ht="27" customHeight="1">
      <c r="B4" s="11" t="s">
        <v>1</v>
      </c>
      <c r="C4" s="11" t="s">
        <v>233</v>
      </c>
    </row>
    <row r="5" spans="2:9" ht="27" customHeight="1">
      <c r="B5" s="12" t="s">
        <v>315</v>
      </c>
      <c r="C5" s="12"/>
    </row>
    <row r="6" spans="2:9" ht="27" customHeight="1">
      <c r="B6" s="13"/>
      <c r="C6" s="13"/>
    </row>
    <row r="7" spans="2:9" ht="27" customHeight="1">
      <c r="B7" s="252" t="s">
        <v>2</v>
      </c>
      <c r="C7" s="253"/>
      <c r="D7" s="253"/>
      <c r="E7" s="254"/>
    </row>
    <row r="8" spans="2:9" ht="62.25" customHeight="1">
      <c r="B8" s="282" t="s">
        <v>70</v>
      </c>
      <c r="C8" s="283"/>
      <c r="D8" s="283"/>
      <c r="E8" s="284"/>
    </row>
    <row r="9" spans="2:9" s="8" customFormat="1" ht="27" customHeight="1">
      <c r="B9" s="14"/>
      <c r="C9" s="14"/>
      <c r="D9" s="14"/>
      <c r="E9" s="14"/>
      <c r="F9" s="4"/>
      <c r="G9" s="4"/>
      <c r="H9" s="4"/>
      <c r="I9" s="4"/>
    </row>
    <row r="10" spans="2:9" ht="27" customHeight="1">
      <c r="B10" s="252" t="s">
        <v>157</v>
      </c>
      <c r="C10" s="253"/>
      <c r="D10" s="253"/>
      <c r="E10" s="254"/>
    </row>
    <row r="11" spans="2:9" ht="93" customHeight="1">
      <c r="B11" s="285" t="s">
        <v>94</v>
      </c>
      <c r="C11" s="286"/>
      <c r="D11" s="286"/>
      <c r="E11" s="287"/>
    </row>
    <row r="12" spans="2:9" s="8" customFormat="1" ht="27" customHeight="1">
      <c r="B12" s="14"/>
      <c r="C12" s="14"/>
      <c r="D12" s="14"/>
      <c r="E12" s="14"/>
    </row>
    <row r="13" spans="2:9" s="15" customFormat="1" ht="27" customHeight="1">
      <c r="B13" s="252" t="s">
        <v>158</v>
      </c>
      <c r="C13" s="253"/>
      <c r="D13" s="253"/>
      <c r="E13" s="254"/>
      <c r="F13" s="4"/>
      <c r="G13" s="4"/>
      <c r="H13" s="4"/>
      <c r="I13" s="4"/>
    </row>
    <row r="14" spans="2:9" ht="27" customHeight="1">
      <c r="B14" s="16" t="s">
        <v>3</v>
      </c>
      <c r="C14" s="17" t="s">
        <v>4</v>
      </c>
      <c r="D14" s="17" t="s">
        <v>5</v>
      </c>
      <c r="E14" s="18" t="s">
        <v>6</v>
      </c>
    </row>
    <row r="15" spans="2:9" ht="27" customHeight="1">
      <c r="B15" s="19">
        <v>1</v>
      </c>
      <c r="C15" s="20" t="s">
        <v>71</v>
      </c>
      <c r="D15" s="21" t="s">
        <v>272</v>
      </c>
      <c r="E15" s="21" t="s">
        <v>273</v>
      </c>
    </row>
    <row r="16" spans="2:9" ht="27" customHeight="1">
      <c r="B16" s="19">
        <v>2</v>
      </c>
      <c r="C16" s="20" t="s">
        <v>72</v>
      </c>
      <c r="D16" s="21" t="s">
        <v>86</v>
      </c>
      <c r="E16" s="21" t="s">
        <v>91</v>
      </c>
    </row>
    <row r="17" spans="2:7" ht="27" customHeight="1">
      <c r="B17" s="19">
        <v>3</v>
      </c>
      <c r="C17" s="20" t="s">
        <v>73</v>
      </c>
      <c r="D17" s="21" t="s">
        <v>84</v>
      </c>
      <c r="E17" s="21" t="s">
        <v>91</v>
      </c>
    </row>
    <row r="18" spans="2:7" ht="27" customHeight="1">
      <c r="B18" s="19">
        <v>4</v>
      </c>
      <c r="C18" s="20" t="s">
        <v>74</v>
      </c>
      <c r="D18" s="21" t="s">
        <v>83</v>
      </c>
      <c r="E18" s="21" t="s">
        <v>91</v>
      </c>
    </row>
    <row r="19" spans="2:7" ht="27" customHeight="1">
      <c r="B19" s="19">
        <v>5</v>
      </c>
      <c r="C19" s="20" t="s">
        <v>75</v>
      </c>
      <c r="D19" s="21" t="s">
        <v>88</v>
      </c>
      <c r="E19" s="21" t="s">
        <v>92</v>
      </c>
    </row>
    <row r="20" spans="2:7" ht="27" customHeight="1">
      <c r="B20" s="19">
        <v>6</v>
      </c>
      <c r="C20" s="20" t="s">
        <v>76</v>
      </c>
      <c r="D20" s="21" t="s">
        <v>85</v>
      </c>
      <c r="E20" s="21" t="s">
        <v>91</v>
      </c>
    </row>
    <row r="21" spans="2:7" ht="27" customHeight="1">
      <c r="B21" s="19">
        <v>7</v>
      </c>
      <c r="C21" s="20" t="s">
        <v>77</v>
      </c>
      <c r="D21" s="21" t="s">
        <v>87</v>
      </c>
      <c r="E21" s="21" t="s">
        <v>93</v>
      </c>
    </row>
    <row r="22" spans="2:7" ht="27" customHeight="1">
      <c r="B22" s="19">
        <v>8</v>
      </c>
      <c r="C22" s="20" t="s">
        <v>78</v>
      </c>
      <c r="D22" s="21" t="s">
        <v>234</v>
      </c>
      <c r="E22" s="21" t="s">
        <v>211</v>
      </c>
    </row>
    <row r="23" spans="2:7" ht="27" customHeight="1">
      <c r="B23" s="19">
        <v>9</v>
      </c>
      <c r="C23" s="20" t="s">
        <v>79</v>
      </c>
      <c r="D23" s="21" t="s">
        <v>89</v>
      </c>
      <c r="E23" s="21" t="s">
        <v>92</v>
      </c>
    </row>
    <row r="24" spans="2:7" ht="27" customHeight="1">
      <c r="B24" s="19">
        <v>10</v>
      </c>
      <c r="C24" s="20" t="s">
        <v>80</v>
      </c>
      <c r="D24" s="21" t="s">
        <v>180</v>
      </c>
      <c r="E24" s="21" t="s">
        <v>91</v>
      </c>
    </row>
    <row r="25" spans="2:7" ht="27" customHeight="1">
      <c r="B25" s="19">
        <v>11</v>
      </c>
      <c r="C25" s="20" t="s">
        <v>81</v>
      </c>
      <c r="D25" s="21" t="s">
        <v>90</v>
      </c>
      <c r="E25" s="21" t="s">
        <v>91</v>
      </c>
    </row>
    <row r="26" spans="2:7" ht="27" customHeight="1">
      <c r="B26" s="19">
        <v>12</v>
      </c>
      <c r="C26" s="20" t="s">
        <v>82</v>
      </c>
      <c r="D26" s="312" t="s">
        <v>316</v>
      </c>
      <c r="E26" s="21" t="s">
        <v>91</v>
      </c>
    </row>
    <row r="27" spans="2:7">
      <c r="B27" s="22"/>
      <c r="C27" s="23"/>
      <c r="D27" s="24"/>
      <c r="E27" s="24"/>
    </row>
    <row r="28" spans="2:7" ht="30" customHeight="1">
      <c r="B28" s="252" t="s">
        <v>7</v>
      </c>
      <c r="C28" s="253"/>
      <c r="D28" s="253"/>
      <c r="E28" s="254"/>
    </row>
    <row r="29" spans="2:7" ht="30" customHeight="1">
      <c r="B29" s="252" t="s">
        <v>8</v>
      </c>
      <c r="C29" s="253"/>
      <c r="D29" s="253"/>
      <c r="E29" s="254"/>
    </row>
    <row r="30" spans="2:7" ht="94.5" customHeight="1">
      <c r="B30" s="52" t="s">
        <v>9</v>
      </c>
      <c r="C30" s="288" t="s">
        <v>235</v>
      </c>
      <c r="D30" s="289"/>
      <c r="E30" s="289"/>
      <c r="F30" s="25"/>
    </row>
    <row r="31" spans="2:7" ht="12" customHeight="1">
      <c r="B31" s="25"/>
      <c r="C31" s="25"/>
      <c r="D31" s="25"/>
      <c r="E31" s="25"/>
      <c r="F31" s="25"/>
    </row>
    <row r="32" spans="2:7" ht="36.75" customHeight="1">
      <c r="B32" s="252" t="s">
        <v>159</v>
      </c>
      <c r="C32" s="253"/>
      <c r="D32" s="253"/>
      <c r="E32" s="254"/>
      <c r="F32" s="53"/>
      <c r="G32" s="26"/>
    </row>
    <row r="33" spans="1:6" ht="42.75" customHeight="1">
      <c r="B33" s="54" t="s">
        <v>10</v>
      </c>
      <c r="C33" s="54" t="s">
        <v>11</v>
      </c>
      <c r="D33" s="54" t="s">
        <v>12</v>
      </c>
      <c r="E33" s="54" t="s">
        <v>13</v>
      </c>
      <c r="F33" s="55" t="s">
        <v>14</v>
      </c>
    </row>
    <row r="34" spans="1:6" ht="140.25" customHeight="1">
      <c r="B34" s="56" t="s">
        <v>15</v>
      </c>
      <c r="C34" s="57" t="s">
        <v>95</v>
      </c>
      <c r="D34" s="56" t="s">
        <v>97</v>
      </c>
      <c r="E34" s="58" t="s">
        <v>100</v>
      </c>
      <c r="F34" s="59" t="s">
        <v>121</v>
      </c>
    </row>
    <row r="35" spans="1:6" ht="63.75" customHeight="1">
      <c r="B35" s="56" t="s">
        <v>16</v>
      </c>
      <c r="C35" s="57" t="s">
        <v>99</v>
      </c>
      <c r="D35" s="56" t="s">
        <v>97</v>
      </c>
      <c r="E35" s="58" t="s">
        <v>101</v>
      </c>
      <c r="F35" s="59" t="s">
        <v>122</v>
      </c>
    </row>
    <row r="36" spans="1:6" ht="192" customHeight="1">
      <c r="B36" s="56" t="s">
        <v>17</v>
      </c>
      <c r="C36" s="57" t="s">
        <v>98</v>
      </c>
      <c r="D36" s="60" t="s">
        <v>96</v>
      </c>
      <c r="E36" s="58" t="s">
        <v>190</v>
      </c>
      <c r="F36" s="59" t="s">
        <v>123</v>
      </c>
    </row>
    <row r="37" spans="1:6">
      <c r="F37" s="27"/>
    </row>
    <row r="38" spans="1:6" ht="43.5" customHeight="1">
      <c r="B38" s="252" t="s">
        <v>18</v>
      </c>
      <c r="C38" s="253"/>
      <c r="D38" s="253"/>
      <c r="E38" s="254"/>
      <c r="F38" s="53"/>
    </row>
    <row r="39" spans="1:6" ht="51.75" customHeight="1">
      <c r="B39" s="252" t="s">
        <v>19</v>
      </c>
      <c r="C39" s="253"/>
      <c r="D39" s="253"/>
      <c r="E39" s="254"/>
      <c r="F39" s="53"/>
    </row>
    <row r="40" spans="1:6" ht="48" customHeight="1">
      <c r="B40" s="61" t="s">
        <v>20</v>
      </c>
      <c r="C40" s="62" t="s">
        <v>120</v>
      </c>
      <c r="D40" s="61" t="s">
        <v>22</v>
      </c>
      <c r="E40" s="71"/>
      <c r="F40" s="71"/>
    </row>
    <row r="41" spans="1:6" ht="231" customHeight="1">
      <c r="A41" s="181"/>
      <c r="B41" s="63" t="s">
        <v>192</v>
      </c>
      <c r="C41" s="370" t="s">
        <v>309</v>
      </c>
      <c r="D41" s="384" t="s">
        <v>193</v>
      </c>
      <c r="E41" s="70"/>
      <c r="F41" s="211"/>
    </row>
    <row r="42" spans="1:6" ht="51" customHeight="1">
      <c r="A42" s="207"/>
      <c r="B42" s="64" t="s">
        <v>260</v>
      </c>
      <c r="C42" s="369" t="s">
        <v>270</v>
      </c>
      <c r="D42" s="362" t="s">
        <v>264</v>
      </c>
      <c r="E42" s="70"/>
      <c r="F42" s="211"/>
    </row>
    <row r="43" spans="1:6" ht="51" customHeight="1">
      <c r="A43" s="207"/>
      <c r="B43" s="64" t="s">
        <v>261</v>
      </c>
      <c r="C43" s="369" t="s">
        <v>270</v>
      </c>
      <c r="D43" s="362" t="s">
        <v>265</v>
      </c>
      <c r="E43" s="70"/>
      <c r="F43" s="211"/>
    </row>
    <row r="44" spans="1:6" ht="68.25" customHeight="1">
      <c r="A44" s="207"/>
      <c r="B44" s="64" t="s">
        <v>262</v>
      </c>
      <c r="C44" s="369" t="s">
        <v>270</v>
      </c>
      <c r="D44" s="362" t="s">
        <v>266</v>
      </c>
      <c r="E44" s="70"/>
      <c r="F44" s="211"/>
    </row>
    <row r="45" spans="1:6" s="28" customFormat="1" ht="37.5" customHeight="1">
      <c r="A45" s="213"/>
      <c r="B45" s="64" t="s">
        <v>263</v>
      </c>
      <c r="C45" s="369" t="s">
        <v>270</v>
      </c>
      <c r="D45" s="362" t="s">
        <v>267</v>
      </c>
      <c r="E45" s="74"/>
      <c r="F45" s="212"/>
    </row>
    <row r="46" spans="1:6" s="28" customFormat="1" ht="36" customHeight="1">
      <c r="B46" s="64" t="s">
        <v>304</v>
      </c>
      <c r="C46" s="65" t="s">
        <v>270</v>
      </c>
      <c r="D46" s="362" t="s">
        <v>308</v>
      </c>
      <c r="E46" s="75"/>
      <c r="F46" s="227"/>
    </row>
    <row r="47" spans="1:6" s="28" customFormat="1" ht="34.5" customHeight="1">
      <c r="B47" s="64" t="s">
        <v>305</v>
      </c>
      <c r="C47" s="65" t="s">
        <v>270</v>
      </c>
      <c r="D47" s="362" t="s">
        <v>307</v>
      </c>
      <c r="E47" s="75"/>
      <c r="F47" s="227"/>
    </row>
    <row r="48" spans="1:6" s="28" customFormat="1" ht="36" customHeight="1">
      <c r="B48" s="64" t="s">
        <v>300</v>
      </c>
      <c r="C48" s="65" t="s">
        <v>270</v>
      </c>
      <c r="D48" s="362" t="s">
        <v>306</v>
      </c>
      <c r="E48" s="75"/>
      <c r="F48" s="227"/>
    </row>
    <row r="49" spans="2:6" s="28" customFormat="1" ht="27" hidden="1" customHeight="1">
      <c r="B49" s="64" t="s">
        <v>301</v>
      </c>
      <c r="C49" s="65"/>
      <c r="D49" s="66"/>
      <c r="E49" s="75"/>
      <c r="F49" s="74"/>
    </row>
    <row r="50" spans="2:6" s="28" customFormat="1" ht="27" hidden="1" customHeight="1">
      <c r="B50" s="64" t="s">
        <v>302</v>
      </c>
      <c r="C50" s="65"/>
      <c r="D50" s="66"/>
      <c r="E50" s="75"/>
      <c r="F50" s="74"/>
    </row>
    <row r="51" spans="2:6" s="28" customFormat="1" ht="27" hidden="1" customHeight="1">
      <c r="B51" s="64" t="s">
        <v>303</v>
      </c>
      <c r="C51" s="65"/>
      <c r="D51" s="66"/>
      <c r="E51" s="75"/>
      <c r="F51" s="74"/>
    </row>
    <row r="52" spans="2:6" s="28" customFormat="1" ht="27" hidden="1" customHeight="1">
      <c r="B52" s="64" t="s">
        <v>161</v>
      </c>
      <c r="C52" s="65"/>
      <c r="D52" s="66"/>
      <c r="E52" s="75"/>
      <c r="F52" s="74"/>
    </row>
    <row r="53" spans="2:6" s="28" customFormat="1" ht="27" hidden="1" customHeight="1">
      <c r="B53" s="64" t="s">
        <v>184</v>
      </c>
      <c r="C53" s="65"/>
      <c r="D53" s="66"/>
      <c r="E53" s="75"/>
      <c r="F53" s="74"/>
    </row>
    <row r="54" spans="2:6" s="28" customFormat="1" ht="27" hidden="1" customHeight="1">
      <c r="B54" s="64" t="s">
        <v>185</v>
      </c>
      <c r="C54" s="65"/>
      <c r="D54" s="66"/>
      <c r="E54" s="75"/>
      <c r="F54" s="74"/>
    </row>
    <row r="55" spans="2:6" s="28" customFormat="1" ht="27" hidden="1" customHeight="1">
      <c r="B55" s="64" t="s">
        <v>186</v>
      </c>
      <c r="C55" s="65"/>
      <c r="D55" s="67"/>
      <c r="E55" s="75"/>
      <c r="F55" s="74"/>
    </row>
    <row r="56" spans="2:6" ht="27" customHeight="1">
      <c r="C56" s="25"/>
      <c r="D56" s="25"/>
      <c r="E56" s="25"/>
    </row>
    <row r="57" spans="2:6" ht="19.5" customHeight="1">
      <c r="B57" s="252" t="s">
        <v>23</v>
      </c>
      <c r="C57" s="253"/>
      <c r="D57" s="253"/>
      <c r="E57" s="254"/>
      <c r="F57" s="53"/>
    </row>
    <row r="58" spans="2:6" ht="20.100000000000001" customHeight="1">
      <c r="B58" s="61" t="s">
        <v>20</v>
      </c>
      <c r="C58" s="54" t="s">
        <v>21</v>
      </c>
      <c r="D58" s="54" t="s">
        <v>24</v>
      </c>
      <c r="E58" s="249" t="s">
        <v>163</v>
      </c>
      <c r="F58" s="250"/>
    </row>
    <row r="59" spans="2:6" ht="20.100000000000001" customHeight="1">
      <c r="B59" s="395" t="s">
        <v>360</v>
      </c>
      <c r="C59" s="396">
        <v>1</v>
      </c>
      <c r="D59" s="251" t="s">
        <v>236</v>
      </c>
      <c r="E59" s="389"/>
      <c r="F59" s="388"/>
    </row>
    <row r="60" spans="2:6" ht="20.100000000000001" customHeight="1">
      <c r="B60" s="395" t="s">
        <v>361</v>
      </c>
      <c r="C60" s="395" t="s">
        <v>367</v>
      </c>
      <c r="D60" s="365"/>
      <c r="E60" s="389"/>
      <c r="F60" s="388"/>
    </row>
    <row r="61" spans="2:6" ht="20.100000000000001" customHeight="1">
      <c r="B61" s="395" t="s">
        <v>362</v>
      </c>
      <c r="C61" s="395" t="s">
        <v>367</v>
      </c>
      <c r="D61" s="365"/>
      <c r="E61" s="397"/>
      <c r="F61" s="398"/>
    </row>
    <row r="62" spans="2:6" ht="20.100000000000001" customHeight="1">
      <c r="C62" t="s">
        <v>237</v>
      </c>
    </row>
    <row r="63" spans="2:6" ht="20.100000000000001" customHeight="1">
      <c r="B63" s="252" t="s">
        <v>25</v>
      </c>
      <c r="C63" s="253"/>
      <c r="D63" s="253"/>
      <c r="E63" s="254"/>
      <c r="F63" s="53"/>
    </row>
    <row r="64" spans="2:6" ht="20.100000000000001" customHeight="1">
      <c r="B64" s="68" t="s">
        <v>20</v>
      </c>
      <c r="C64" s="69" t="s">
        <v>26</v>
      </c>
      <c r="D64" s="69" t="s">
        <v>27</v>
      </c>
      <c r="E64" s="69" t="s">
        <v>28</v>
      </c>
      <c r="F64" s="69" t="s">
        <v>29</v>
      </c>
    </row>
    <row r="65" spans="2:8" ht="20.100000000000001" customHeight="1">
      <c r="B65" s="391" t="s">
        <v>360</v>
      </c>
      <c r="C65" s="392">
        <v>11</v>
      </c>
      <c r="D65" s="393">
        <v>1</v>
      </c>
      <c r="E65" s="394"/>
      <c r="F65" s="387" t="s">
        <v>238</v>
      </c>
    </row>
    <row r="66" spans="2:8" ht="20.100000000000001" customHeight="1">
      <c r="B66" s="391" t="s">
        <v>361</v>
      </c>
      <c r="C66" s="392">
        <v>33</v>
      </c>
      <c r="D66" s="393">
        <v>1</v>
      </c>
      <c r="E66" s="394"/>
      <c r="F66" s="390"/>
    </row>
    <row r="67" spans="2:8" ht="20.100000000000001" customHeight="1">
      <c r="B67" s="391" t="s">
        <v>362</v>
      </c>
      <c r="C67" s="392">
        <v>13</v>
      </c>
      <c r="D67" s="393">
        <v>1</v>
      </c>
      <c r="E67" s="394"/>
      <c r="F67" s="390"/>
    </row>
    <row r="68" spans="2:8" ht="24.95" customHeight="1">
      <c r="B68" s="252" t="s">
        <v>30</v>
      </c>
      <c r="C68" s="253"/>
      <c r="D68" s="253"/>
      <c r="E68" s="254"/>
      <c r="F68" s="252"/>
      <c r="G68" s="253"/>
    </row>
    <row r="69" spans="2:8" ht="24.95" customHeight="1">
      <c r="B69" s="71" t="s">
        <v>31</v>
      </c>
      <c r="C69" s="71" t="s">
        <v>32</v>
      </c>
      <c r="D69" s="71" t="s">
        <v>33</v>
      </c>
      <c r="E69" s="71" t="s">
        <v>34</v>
      </c>
      <c r="F69" s="71" t="s">
        <v>35</v>
      </c>
      <c r="G69" s="71" t="s">
        <v>36</v>
      </c>
    </row>
    <row r="70" spans="2:8" ht="24.95" customHeight="1">
      <c r="B70" s="280" t="s">
        <v>271</v>
      </c>
      <c r="C70" s="281"/>
      <c r="D70" s="281"/>
      <c r="E70" s="281"/>
      <c r="F70" s="281"/>
      <c r="G70" s="281"/>
    </row>
    <row r="71" spans="2:8" ht="24.95" customHeight="1">
      <c r="B71" s="72"/>
      <c r="C71" s="73"/>
      <c r="D71" s="73"/>
      <c r="E71" s="73"/>
      <c r="F71" s="73"/>
      <c r="G71" s="73"/>
    </row>
    <row r="72" spans="2:8" ht="24.95" customHeight="1"/>
    <row r="73" spans="2:8" ht="24.95" customHeight="1">
      <c r="B73" s="252" t="s">
        <v>37</v>
      </c>
      <c r="C73" s="253"/>
      <c r="D73" s="253"/>
      <c r="E73" s="254" t="s">
        <v>64</v>
      </c>
      <c r="F73" s="252"/>
      <c r="G73" s="253"/>
    </row>
    <row r="74" spans="2:8" ht="24.95" customHeight="1">
      <c r="D74" s="255" t="s">
        <v>38</v>
      </c>
      <c r="E74" s="255"/>
      <c r="F74" s="255"/>
      <c r="G74" s="255"/>
    </row>
    <row r="75" spans="2:8" ht="24.95" customHeight="1">
      <c r="B75" s="71" t="s">
        <v>31</v>
      </c>
      <c r="C75" s="71" t="s">
        <v>32</v>
      </c>
      <c r="D75" s="71" t="s">
        <v>39</v>
      </c>
      <c r="E75" s="71" t="s">
        <v>40</v>
      </c>
      <c r="F75" s="71" t="s">
        <v>41</v>
      </c>
      <c r="G75" s="71" t="s">
        <v>42</v>
      </c>
    </row>
    <row r="76" spans="2:8" ht="24.95" customHeight="1">
      <c r="B76" s="258" t="s">
        <v>191</v>
      </c>
      <c r="C76" s="259"/>
      <c r="D76" s="259"/>
      <c r="E76" s="259"/>
      <c r="F76" s="259"/>
      <c r="G76" s="260"/>
    </row>
    <row r="77" spans="2:8" ht="24.95" customHeight="1">
      <c r="B77" s="261"/>
      <c r="C77" s="262"/>
      <c r="D77" s="262"/>
      <c r="E77" s="262"/>
      <c r="F77" s="262"/>
      <c r="G77" s="263"/>
    </row>
    <row r="78" spans="2:8" ht="24.95" customHeight="1"/>
    <row r="79" spans="2:8" ht="52.5" customHeight="1">
      <c r="B79" s="252" t="s">
        <v>43</v>
      </c>
      <c r="C79" s="253"/>
      <c r="D79" s="253"/>
      <c r="E79" s="254"/>
      <c r="F79" s="252"/>
      <c r="G79" s="253"/>
      <c r="H79" s="79"/>
    </row>
    <row r="80" spans="2:8" ht="24.95" customHeight="1">
      <c r="B80" s="76" t="s">
        <v>31</v>
      </c>
      <c r="C80" s="76" t="s">
        <v>32</v>
      </c>
      <c r="D80" s="76" t="s">
        <v>33</v>
      </c>
      <c r="E80" s="76" t="s">
        <v>34</v>
      </c>
      <c r="F80" s="76" t="s">
        <v>35</v>
      </c>
      <c r="G80" s="77" t="s">
        <v>145</v>
      </c>
      <c r="H80" s="80" t="s">
        <v>196</v>
      </c>
    </row>
    <row r="81" spans="1:9" ht="310.5" customHeight="1">
      <c r="B81" s="229">
        <v>1</v>
      </c>
      <c r="C81" s="191" t="s">
        <v>175</v>
      </c>
      <c r="D81" s="104" t="s">
        <v>176</v>
      </c>
      <c r="E81" s="78" t="s">
        <v>177</v>
      </c>
      <c r="F81" s="78"/>
      <c r="G81" s="313" t="s">
        <v>317</v>
      </c>
      <c r="H81" s="81" t="s">
        <v>197</v>
      </c>
    </row>
    <row r="82" spans="1:9" ht="213" customHeight="1">
      <c r="B82" s="229">
        <v>2</v>
      </c>
      <c r="C82" s="191" t="s">
        <v>280</v>
      </c>
      <c r="D82" s="78"/>
      <c r="E82" s="78" t="s">
        <v>152</v>
      </c>
      <c r="F82" s="185" t="s">
        <v>318</v>
      </c>
      <c r="G82" s="185" t="s">
        <v>319</v>
      </c>
      <c r="H82" s="183" t="s">
        <v>198</v>
      </c>
      <c r="I82" s="30"/>
    </row>
    <row r="83" spans="1:9" ht="283.5" customHeight="1">
      <c r="B83" s="229">
        <v>3</v>
      </c>
      <c r="C83" s="191" t="s">
        <v>281</v>
      </c>
      <c r="D83" s="185"/>
      <c r="E83" s="185" t="s">
        <v>152</v>
      </c>
      <c r="F83" s="214" t="s">
        <v>320</v>
      </c>
      <c r="G83" s="215" t="s">
        <v>239</v>
      </c>
      <c r="H83" s="183" t="s">
        <v>198</v>
      </c>
      <c r="I83" s="31"/>
    </row>
    <row r="84" spans="1:9" ht="294.75" customHeight="1">
      <c r="B84" s="229">
        <v>4</v>
      </c>
      <c r="C84" s="216" t="s">
        <v>154</v>
      </c>
      <c r="D84" s="185"/>
      <c r="E84" s="185" t="s">
        <v>153</v>
      </c>
      <c r="F84" s="191" t="s">
        <v>321</v>
      </c>
      <c r="G84" s="217" t="s">
        <v>322</v>
      </c>
      <c r="H84" s="183" t="s">
        <v>198</v>
      </c>
    </row>
    <row r="85" spans="1:9" ht="180.75" customHeight="1">
      <c r="B85" s="229">
        <v>5</v>
      </c>
      <c r="C85" s="216" t="s">
        <v>279</v>
      </c>
      <c r="D85" s="185"/>
      <c r="E85" s="185" t="s">
        <v>152</v>
      </c>
      <c r="F85" s="214">
        <v>19</v>
      </c>
      <c r="G85" s="218" t="s">
        <v>323</v>
      </c>
      <c r="H85" s="166"/>
    </row>
    <row r="86" spans="1:9" ht="409.6" customHeight="1">
      <c r="B86" s="229">
        <v>6</v>
      </c>
      <c r="C86" s="185" t="s">
        <v>188</v>
      </c>
      <c r="D86" s="185"/>
      <c r="E86" s="185" t="s">
        <v>152</v>
      </c>
      <c r="F86" s="216" t="s">
        <v>324</v>
      </c>
      <c r="G86" s="218" t="s">
        <v>325</v>
      </c>
      <c r="H86" s="166"/>
    </row>
    <row r="87" spans="1:9" ht="153.75" customHeight="1">
      <c r="A87" s="181"/>
      <c r="B87" s="229">
        <v>7</v>
      </c>
      <c r="C87" s="185" t="s">
        <v>150</v>
      </c>
      <c r="D87" s="191" t="s">
        <v>103</v>
      </c>
      <c r="E87" s="185" t="s">
        <v>148</v>
      </c>
      <c r="F87" s="199" t="s">
        <v>286</v>
      </c>
      <c r="G87" s="180" t="s">
        <v>314</v>
      </c>
      <c r="H87" s="186" t="s">
        <v>193</v>
      </c>
    </row>
    <row r="88" spans="1:9" ht="162.75" customHeight="1">
      <c r="B88" s="229">
        <v>8</v>
      </c>
      <c r="C88" s="185" t="s">
        <v>149</v>
      </c>
      <c r="D88" s="307" t="s">
        <v>104</v>
      </c>
      <c r="E88" s="199" t="s">
        <v>187</v>
      </c>
      <c r="F88" s="228" t="s">
        <v>370</v>
      </c>
      <c r="G88" s="372" t="s">
        <v>275</v>
      </c>
      <c r="H88" s="296" t="s">
        <v>371</v>
      </c>
    </row>
    <row r="89" spans="1:9" ht="222.75" customHeight="1">
      <c r="B89" s="229">
        <v>9</v>
      </c>
      <c r="C89" s="185" t="s">
        <v>240</v>
      </c>
      <c r="D89" s="307"/>
      <c r="E89" s="199" t="s">
        <v>276</v>
      </c>
      <c r="F89" s="228" t="s">
        <v>368</v>
      </c>
      <c r="G89" s="228" t="s">
        <v>369</v>
      </c>
      <c r="H89" s="297"/>
    </row>
    <row r="90" spans="1:9" ht="102.75" customHeight="1">
      <c r="B90" s="269">
        <v>10</v>
      </c>
      <c r="C90" s="239" t="s">
        <v>151</v>
      </c>
      <c r="D90" s="266" t="s">
        <v>105</v>
      </c>
      <c r="E90" s="273" t="s">
        <v>179</v>
      </c>
      <c r="F90" s="314" t="s">
        <v>277</v>
      </c>
      <c r="G90" s="314" t="s">
        <v>326</v>
      </c>
      <c r="H90" s="184"/>
    </row>
    <row r="91" spans="1:9" ht="116.25" customHeight="1">
      <c r="B91" s="269"/>
      <c r="C91" s="239"/>
      <c r="D91" s="267"/>
      <c r="E91" s="273"/>
      <c r="F91" s="382" t="s">
        <v>327</v>
      </c>
      <c r="G91" s="382" t="s">
        <v>328</v>
      </c>
      <c r="H91" s="184"/>
    </row>
    <row r="92" spans="1:9" ht="307.5" customHeight="1">
      <c r="B92" s="229">
        <v>11</v>
      </c>
      <c r="C92" s="219" t="s">
        <v>156</v>
      </c>
      <c r="D92" s="268"/>
      <c r="E92" s="220" t="s">
        <v>244</v>
      </c>
      <c r="F92" s="380" t="s">
        <v>329</v>
      </c>
      <c r="G92" s="386" t="s">
        <v>330</v>
      </c>
      <c r="H92" s="184"/>
    </row>
    <row r="93" spans="1:9" ht="307.5" customHeight="1">
      <c r="B93" s="368">
        <v>12</v>
      </c>
      <c r="C93" s="190" t="s">
        <v>225</v>
      </c>
      <c r="D93" s="200" t="s">
        <v>105</v>
      </c>
      <c r="E93" s="381" t="s">
        <v>331</v>
      </c>
      <c r="F93" s="382" t="s">
        <v>332</v>
      </c>
      <c r="G93" s="383" t="s">
        <v>333</v>
      </c>
      <c r="H93" s="399" t="s">
        <v>241</v>
      </c>
    </row>
    <row r="94" spans="1:9" ht="307.5" customHeight="1">
      <c r="B94" s="367">
        <v>13</v>
      </c>
      <c r="C94" s="190" t="s">
        <v>226</v>
      </c>
      <c r="D94" s="200" t="s">
        <v>227</v>
      </c>
      <c r="E94" s="381" t="s">
        <v>334</v>
      </c>
      <c r="F94" s="382" t="s">
        <v>335</v>
      </c>
      <c r="G94" s="383" t="s">
        <v>278</v>
      </c>
      <c r="H94" s="167" t="s">
        <v>198</v>
      </c>
    </row>
    <row r="95" spans="1:9" ht="307.5" customHeight="1">
      <c r="B95" s="368">
        <v>14</v>
      </c>
      <c r="C95" s="190" t="s">
        <v>228</v>
      </c>
      <c r="D95" s="200" t="s">
        <v>227</v>
      </c>
      <c r="E95" s="190" t="s">
        <v>229</v>
      </c>
      <c r="F95" s="382" t="s">
        <v>336</v>
      </c>
      <c r="G95" s="385" t="s">
        <v>230</v>
      </c>
      <c r="H95" s="170" t="s">
        <v>198</v>
      </c>
    </row>
    <row r="96" spans="1:9" ht="223.5" customHeight="1">
      <c r="B96" s="174">
        <v>15</v>
      </c>
      <c r="C96" s="191" t="s">
        <v>164</v>
      </c>
      <c r="D96" s="191" t="s">
        <v>165</v>
      </c>
      <c r="E96" s="191" t="s">
        <v>166</v>
      </c>
      <c r="F96" s="191" t="s">
        <v>194</v>
      </c>
      <c r="G96" s="191" t="s">
        <v>283</v>
      </c>
      <c r="H96" s="186" t="s">
        <v>284</v>
      </c>
      <c r="I96" s="33" t="s">
        <v>44</v>
      </c>
    </row>
    <row r="97" spans="1:9" ht="267" customHeight="1">
      <c r="A97" s="29"/>
      <c r="B97" s="196">
        <v>16</v>
      </c>
      <c r="C97" s="190" t="s">
        <v>181</v>
      </c>
      <c r="D97" s="197" t="s">
        <v>182</v>
      </c>
      <c r="E97" s="197" t="s">
        <v>183</v>
      </c>
      <c r="F97" s="197" t="s">
        <v>347</v>
      </c>
      <c r="G97" s="197" t="s">
        <v>299</v>
      </c>
      <c r="H97" s="201" t="s">
        <v>242</v>
      </c>
      <c r="I97" s="34" t="s">
        <v>146</v>
      </c>
    </row>
    <row r="98" spans="1:9" ht="103.5" customHeight="1">
      <c r="A98" s="333"/>
      <c r="B98" s="196">
        <v>17</v>
      </c>
      <c r="C98" s="165" t="s">
        <v>106</v>
      </c>
      <c r="D98" s="154" t="s">
        <v>102</v>
      </c>
      <c r="E98" s="155" t="s">
        <v>155</v>
      </c>
      <c r="F98" s="196" t="s">
        <v>285</v>
      </c>
      <c r="G98" s="198" t="s">
        <v>310</v>
      </c>
      <c r="H98" s="168" t="s">
        <v>243</v>
      </c>
      <c r="I98" s="34"/>
    </row>
    <row r="99" spans="1:9" ht="57.75" customHeight="1">
      <c r="A99" s="175"/>
      <c r="B99" s="176"/>
      <c r="C99" s="301" t="s">
        <v>269</v>
      </c>
      <c r="D99" s="302"/>
      <c r="E99" s="279"/>
      <c r="F99" s="277" t="s">
        <v>311</v>
      </c>
      <c r="G99" s="278"/>
      <c r="H99" s="279"/>
      <c r="I99" s="34"/>
    </row>
    <row r="100" spans="1:9" ht="36.75" customHeight="1">
      <c r="A100" s="8"/>
      <c r="B100" s="133"/>
      <c r="C100" s="156" t="s">
        <v>213</v>
      </c>
      <c r="D100" s="157" t="s">
        <v>214</v>
      </c>
      <c r="E100" s="158" t="s">
        <v>215</v>
      </c>
      <c r="F100" s="151" t="s">
        <v>219</v>
      </c>
      <c r="G100" s="152" t="s">
        <v>231</v>
      </c>
      <c r="H100" s="152" t="s">
        <v>220</v>
      </c>
      <c r="I100" s="139"/>
    </row>
    <row r="101" spans="1:9" ht="36.75" customHeight="1">
      <c r="A101" s="8"/>
      <c r="B101" s="133"/>
      <c r="C101" s="147" t="s">
        <v>216</v>
      </c>
      <c r="D101" s="145">
        <v>23</v>
      </c>
      <c r="E101" s="149">
        <v>5.39906103286385E-2</v>
      </c>
      <c r="F101" s="153" t="s">
        <v>221</v>
      </c>
      <c r="G101" s="160">
        <v>110</v>
      </c>
      <c r="H101" s="161">
        <v>0.25056947608200458</v>
      </c>
      <c r="I101" s="139"/>
    </row>
    <row r="102" spans="1:9" ht="21.75" customHeight="1">
      <c r="A102" s="8"/>
      <c r="B102" s="133"/>
      <c r="C102" s="147" t="s">
        <v>217</v>
      </c>
      <c r="D102" s="145">
        <v>216</v>
      </c>
      <c r="E102" s="149">
        <v>0.50704225352112675</v>
      </c>
      <c r="F102" s="153" t="s">
        <v>222</v>
      </c>
      <c r="G102" s="160">
        <v>313</v>
      </c>
      <c r="H102" s="161">
        <v>0.71298405466970383</v>
      </c>
      <c r="I102" s="139"/>
    </row>
    <row r="103" spans="1:9" ht="40.5" customHeight="1">
      <c r="A103" s="8"/>
      <c r="B103" s="133"/>
      <c r="C103" s="147" t="s">
        <v>218</v>
      </c>
      <c r="D103" s="145">
        <v>179</v>
      </c>
      <c r="E103" s="149">
        <v>0.42018779342723006</v>
      </c>
      <c r="F103" s="153" t="s">
        <v>223</v>
      </c>
      <c r="G103" s="160">
        <v>15</v>
      </c>
      <c r="H103" s="161">
        <v>3.4168564920273349E-2</v>
      </c>
      <c r="I103" s="139"/>
    </row>
    <row r="104" spans="1:9" ht="37.5" customHeight="1">
      <c r="A104" s="8"/>
      <c r="B104" s="133"/>
      <c r="C104" s="148" t="s">
        <v>268</v>
      </c>
      <c r="D104" s="145">
        <v>8</v>
      </c>
      <c r="E104" s="149">
        <v>1.8779342723004695E-2</v>
      </c>
      <c r="F104" s="153" t="s">
        <v>312</v>
      </c>
      <c r="G104" s="160">
        <v>1</v>
      </c>
      <c r="H104" s="161">
        <v>2.2779043280182231E-3</v>
      </c>
      <c r="I104" s="139"/>
    </row>
    <row r="105" spans="1:9" ht="40.5" customHeight="1">
      <c r="A105" s="181"/>
      <c r="B105" s="5"/>
      <c r="C105" s="146" t="s">
        <v>232</v>
      </c>
      <c r="D105" s="164">
        <v>426</v>
      </c>
      <c r="E105" s="159">
        <v>1</v>
      </c>
      <c r="F105" s="150" t="s">
        <v>224</v>
      </c>
      <c r="G105" s="162">
        <f>SUM(G101:G104)</f>
        <v>439</v>
      </c>
      <c r="H105" s="163">
        <f>SUM(H101:H104)</f>
        <v>1</v>
      </c>
      <c r="I105" s="140" t="s">
        <v>162</v>
      </c>
    </row>
    <row r="106" spans="1:9" ht="66.75" customHeight="1">
      <c r="A106" s="181"/>
      <c r="B106" s="5"/>
      <c r="C106" s="142"/>
      <c r="D106" s="143"/>
      <c r="E106" s="144"/>
      <c r="F106" s="303" t="s">
        <v>313</v>
      </c>
      <c r="G106" s="303"/>
      <c r="H106" s="303"/>
      <c r="I106" s="140"/>
    </row>
    <row r="107" spans="1:9" ht="39" customHeight="1">
      <c r="A107" s="181"/>
      <c r="B107" s="5"/>
      <c r="C107" s="142"/>
      <c r="D107" s="143"/>
      <c r="E107" s="144"/>
      <c r="F107" s="144"/>
      <c r="G107" s="144"/>
      <c r="H107" s="141"/>
      <c r="I107" s="140"/>
    </row>
    <row r="108" spans="1:9" ht="39" customHeight="1">
      <c r="A108" s="181"/>
      <c r="B108" s="5"/>
      <c r="C108" s="142"/>
      <c r="D108" s="143"/>
      <c r="E108" s="144"/>
      <c r="F108" s="144"/>
      <c r="G108" s="144"/>
      <c r="H108" s="141"/>
      <c r="I108" s="140"/>
    </row>
    <row r="109" spans="1:9" ht="39" customHeight="1">
      <c r="A109" s="181"/>
      <c r="B109" s="5"/>
      <c r="C109" s="142"/>
      <c r="D109" s="143"/>
      <c r="E109" s="144"/>
      <c r="F109" s="144"/>
      <c r="G109" s="144"/>
      <c r="H109" s="141"/>
      <c r="I109" s="140"/>
    </row>
    <row r="110" spans="1:9" ht="39" customHeight="1">
      <c r="A110" s="181"/>
      <c r="B110" s="5"/>
      <c r="C110" s="136"/>
      <c r="D110" s="137"/>
      <c r="E110" s="138"/>
      <c r="F110" s="138"/>
      <c r="G110" s="138"/>
      <c r="H110" s="135"/>
      <c r="I110" s="36"/>
    </row>
    <row r="111" spans="1:9" ht="39" customHeight="1">
      <c r="A111" s="181"/>
      <c r="B111" s="5"/>
      <c r="C111" s="136"/>
      <c r="D111" s="137"/>
      <c r="E111" s="138"/>
      <c r="F111" s="138"/>
      <c r="G111" s="138"/>
      <c r="H111" s="135"/>
      <c r="I111" s="36"/>
    </row>
    <row r="112" spans="1:9" ht="39" customHeight="1">
      <c r="A112" s="181"/>
      <c r="B112" s="5"/>
      <c r="C112" s="136"/>
      <c r="D112" s="137"/>
      <c r="E112" s="138"/>
      <c r="F112" s="138"/>
      <c r="G112" s="138"/>
      <c r="H112" s="135"/>
      <c r="I112" s="36"/>
    </row>
    <row r="113" spans="1:9" ht="39" customHeight="1">
      <c r="A113" s="181"/>
      <c r="B113" s="5"/>
      <c r="C113" s="136"/>
      <c r="D113" s="137"/>
      <c r="E113" s="138"/>
      <c r="F113" s="138"/>
      <c r="G113" s="138"/>
      <c r="H113" s="135"/>
      <c r="I113" s="36"/>
    </row>
    <row r="114" spans="1:9" ht="39" customHeight="1">
      <c r="B114" s="5"/>
      <c r="C114" s="136"/>
      <c r="D114" s="137"/>
      <c r="E114" s="138"/>
      <c r="F114" s="138"/>
      <c r="G114" s="138"/>
      <c r="H114" s="135"/>
      <c r="I114" s="36"/>
    </row>
    <row r="115" spans="1:9" ht="47.25" customHeight="1">
      <c r="A115" s="181"/>
      <c r="B115" s="130" t="s">
        <v>45</v>
      </c>
      <c r="C115" s="99"/>
      <c r="D115" s="134"/>
      <c r="E115" s="99"/>
      <c r="F115" s="99"/>
      <c r="G115" s="99"/>
      <c r="H115" s="108"/>
      <c r="I115" s="37" t="s">
        <v>147</v>
      </c>
    </row>
    <row r="116" spans="1:9" ht="79.5" customHeight="1">
      <c r="A116" s="181"/>
      <c r="B116" s="131" t="s">
        <v>46</v>
      </c>
      <c r="C116" s="131" t="s">
        <v>47</v>
      </c>
      <c r="D116" s="131" t="s">
        <v>48</v>
      </c>
      <c r="E116" s="131" t="s">
        <v>49</v>
      </c>
      <c r="F116" s="132" t="s">
        <v>50</v>
      </c>
      <c r="G116" s="131" t="s">
        <v>51</v>
      </c>
      <c r="H116" s="108"/>
      <c r="I116" s="32" t="s">
        <v>147</v>
      </c>
    </row>
    <row r="117" spans="1:9" s="181" customFormat="1" ht="79.5" customHeight="1">
      <c r="B117" s="357">
        <v>423166</v>
      </c>
      <c r="C117" s="357">
        <v>264</v>
      </c>
      <c r="D117" s="358">
        <v>3165600</v>
      </c>
      <c r="E117" s="359" t="s">
        <v>287</v>
      </c>
      <c r="F117" s="357" t="s">
        <v>108</v>
      </c>
      <c r="G117" s="360" t="s">
        <v>288</v>
      </c>
      <c r="H117" s="108"/>
      <c r="I117" s="32"/>
    </row>
    <row r="118" spans="1:9" s="181" customFormat="1" ht="79.5" customHeight="1">
      <c r="B118" s="357">
        <v>425939</v>
      </c>
      <c r="C118" s="357">
        <v>244</v>
      </c>
      <c r="D118" s="358">
        <v>60000000</v>
      </c>
      <c r="E118" s="359" t="s">
        <v>245</v>
      </c>
      <c r="F118" s="361">
        <v>0</v>
      </c>
      <c r="G118" s="360" t="s">
        <v>289</v>
      </c>
      <c r="H118" s="108"/>
      <c r="I118" s="32"/>
    </row>
    <row r="119" spans="1:9" s="181" customFormat="1" ht="79.5" customHeight="1">
      <c r="B119" s="357">
        <v>430587</v>
      </c>
      <c r="C119" s="357">
        <v>543</v>
      </c>
      <c r="D119" s="358">
        <v>138168000</v>
      </c>
      <c r="E119" s="359" t="s">
        <v>337</v>
      </c>
      <c r="F119" s="361">
        <v>0</v>
      </c>
      <c r="G119" s="360" t="s">
        <v>338</v>
      </c>
      <c r="H119" s="108"/>
      <c r="I119" s="32"/>
    </row>
    <row r="120" spans="1:9" s="181" customFormat="1" ht="79.5" customHeight="1">
      <c r="B120" s="357">
        <v>430842</v>
      </c>
      <c r="C120" s="357">
        <v>243</v>
      </c>
      <c r="D120" s="358">
        <v>15100000</v>
      </c>
      <c r="E120" s="359" t="s">
        <v>339</v>
      </c>
      <c r="F120" s="361">
        <v>0</v>
      </c>
      <c r="G120" s="360" t="s">
        <v>340</v>
      </c>
      <c r="H120" s="108"/>
      <c r="I120" s="32"/>
    </row>
    <row r="121" spans="1:9" ht="77.25" customHeight="1">
      <c r="A121" s="181"/>
      <c r="B121" s="357">
        <v>432721</v>
      </c>
      <c r="C121" s="357">
        <v>242</v>
      </c>
      <c r="D121" s="358">
        <v>80000000</v>
      </c>
      <c r="E121" s="359" t="s">
        <v>341</v>
      </c>
      <c r="F121" s="361">
        <v>0</v>
      </c>
      <c r="G121" s="360" t="s">
        <v>342</v>
      </c>
      <c r="H121" s="109"/>
      <c r="I121" s="39" t="s">
        <v>147</v>
      </c>
    </row>
    <row r="122" spans="1:9" ht="75.75" customHeight="1">
      <c r="A122" s="181"/>
      <c r="B122" s="315">
        <v>433023</v>
      </c>
      <c r="C122" s="357">
        <v>264</v>
      </c>
      <c r="D122" s="358">
        <v>25110400</v>
      </c>
      <c r="E122" s="359" t="s">
        <v>343</v>
      </c>
      <c r="F122" s="361">
        <v>0</v>
      </c>
      <c r="G122" s="360" t="s">
        <v>344</v>
      </c>
      <c r="H122" s="109"/>
      <c r="I122" s="32" t="s">
        <v>147</v>
      </c>
    </row>
    <row r="123" spans="1:9" ht="51.75" customHeight="1">
      <c r="B123" s="83" t="s">
        <v>52</v>
      </c>
      <c r="C123" s="84"/>
      <c r="D123" s="85"/>
      <c r="E123" s="85"/>
      <c r="F123" s="85"/>
      <c r="G123" s="86"/>
      <c r="H123" s="110"/>
      <c r="I123" s="2" t="s">
        <v>146</v>
      </c>
    </row>
    <row r="124" spans="1:9" ht="40.5" customHeight="1">
      <c r="B124" s="270" t="s">
        <v>345</v>
      </c>
      <c r="C124" s="271"/>
      <c r="D124" s="272"/>
      <c r="E124" s="272"/>
      <c r="F124" s="272"/>
      <c r="G124" s="82"/>
      <c r="H124" s="108"/>
      <c r="I124" s="3" t="s">
        <v>147</v>
      </c>
    </row>
    <row r="125" spans="1:9" ht="55.5" customHeight="1">
      <c r="B125" s="87" t="s">
        <v>53</v>
      </c>
      <c r="C125" s="87" t="s">
        <v>54</v>
      </c>
      <c r="D125" s="88" t="s">
        <v>32</v>
      </c>
      <c r="E125" s="87" t="s">
        <v>55</v>
      </c>
      <c r="F125" s="87" t="s">
        <v>168</v>
      </c>
      <c r="G125" s="87" t="s">
        <v>56</v>
      </c>
      <c r="H125" s="108"/>
      <c r="I125" s="3" t="s">
        <v>147</v>
      </c>
    </row>
    <row r="126" spans="1:9" ht="30" customHeight="1">
      <c r="B126" s="299">
        <v>100</v>
      </c>
      <c r="C126" s="341">
        <v>111</v>
      </c>
      <c r="D126" s="342" t="s">
        <v>124</v>
      </c>
      <c r="E126" s="343">
        <v>9682501842</v>
      </c>
      <c r="F126" s="343">
        <v>2233500000</v>
      </c>
      <c r="G126" s="320">
        <f>+E126-F126</f>
        <v>7449001842</v>
      </c>
      <c r="H126" s="108"/>
      <c r="I126" s="40" t="s">
        <v>189</v>
      </c>
    </row>
    <row r="127" spans="1:9" ht="32.25" customHeight="1">
      <c r="B127" s="298"/>
      <c r="C127" s="341">
        <v>113</v>
      </c>
      <c r="D127" s="342" t="s">
        <v>125</v>
      </c>
      <c r="E127" s="343">
        <v>524836800</v>
      </c>
      <c r="F127" s="343">
        <v>131209200</v>
      </c>
      <c r="G127" s="320">
        <f t="shared" ref="G127:G132" si="0">+E127-F127</f>
        <v>393627600</v>
      </c>
      <c r="H127" s="108"/>
      <c r="I127" s="3" t="s">
        <v>147</v>
      </c>
    </row>
    <row r="128" spans="1:9" ht="33.75" customHeight="1">
      <c r="B128" s="298"/>
      <c r="C128" s="341">
        <v>114</v>
      </c>
      <c r="D128" s="342" t="s">
        <v>126</v>
      </c>
      <c r="E128" s="343">
        <v>850611554</v>
      </c>
      <c r="F128" s="343">
        <v>0</v>
      </c>
      <c r="G128" s="320">
        <f t="shared" si="0"/>
        <v>850611554</v>
      </c>
      <c r="H128" s="111"/>
      <c r="I128" s="35"/>
    </row>
    <row r="129" spans="2:9" ht="33" customHeight="1">
      <c r="B129" s="298"/>
      <c r="C129" s="341">
        <v>133</v>
      </c>
      <c r="D129" s="342" t="s">
        <v>290</v>
      </c>
      <c r="E129" s="343">
        <v>715484012</v>
      </c>
      <c r="F129" s="343">
        <v>260137658</v>
      </c>
      <c r="G129" s="320">
        <f t="shared" si="0"/>
        <v>455346354</v>
      </c>
      <c r="H129" s="111"/>
      <c r="I129" s="35"/>
    </row>
    <row r="130" spans="2:9" ht="34.5" customHeight="1">
      <c r="B130" s="298"/>
      <c r="C130" s="341">
        <v>144</v>
      </c>
      <c r="D130" s="342" t="s">
        <v>127</v>
      </c>
      <c r="E130" s="344">
        <v>437953369</v>
      </c>
      <c r="F130" s="343">
        <v>74763684</v>
      </c>
      <c r="G130" s="320">
        <f t="shared" si="0"/>
        <v>363189685</v>
      </c>
      <c r="H130" s="38"/>
      <c r="I130" s="35"/>
    </row>
    <row r="131" spans="2:9" ht="33" customHeight="1">
      <c r="B131" s="298"/>
      <c r="C131" s="341">
        <v>145</v>
      </c>
      <c r="D131" s="342" t="s">
        <v>291</v>
      </c>
      <c r="E131" s="344">
        <v>185250000</v>
      </c>
      <c r="F131" s="343">
        <v>54000000</v>
      </c>
      <c r="G131" s="320">
        <f t="shared" si="0"/>
        <v>131250000</v>
      </c>
      <c r="H131" s="112"/>
      <c r="I131" s="35"/>
    </row>
    <row r="132" spans="2:9" ht="25.5" customHeight="1">
      <c r="B132" s="299">
        <v>200</v>
      </c>
      <c r="C132" s="341">
        <v>199</v>
      </c>
      <c r="D132" s="342" t="s">
        <v>128</v>
      </c>
      <c r="E132" s="343">
        <v>161084444</v>
      </c>
      <c r="F132" s="343">
        <v>33900000</v>
      </c>
      <c r="G132" s="320">
        <f t="shared" si="0"/>
        <v>127184444</v>
      </c>
      <c r="H132" s="111"/>
      <c r="I132" s="35"/>
    </row>
    <row r="133" spans="2:9" ht="43.5" customHeight="1">
      <c r="B133" s="298"/>
      <c r="C133" s="345">
        <v>210</v>
      </c>
      <c r="D133" s="346" t="s">
        <v>129</v>
      </c>
      <c r="E133" s="347">
        <f>+E134+E135+E136</f>
        <v>144000000</v>
      </c>
      <c r="F133" s="348">
        <f>+F134+F135+F136</f>
        <v>22878563</v>
      </c>
      <c r="G133" s="90">
        <f>+E133-F133</f>
        <v>121121437</v>
      </c>
      <c r="H133" s="111"/>
      <c r="I133" s="35"/>
    </row>
    <row r="134" spans="2:9" ht="45" customHeight="1">
      <c r="B134" s="298"/>
      <c r="C134" s="341">
        <v>211</v>
      </c>
      <c r="D134" s="342" t="s">
        <v>130</v>
      </c>
      <c r="E134" s="343">
        <v>96000000</v>
      </c>
      <c r="F134" s="343">
        <v>18741596</v>
      </c>
      <c r="G134" s="335">
        <f>+E134-F134</f>
        <v>77258404</v>
      </c>
      <c r="H134" s="111"/>
      <c r="I134" s="35"/>
    </row>
    <row r="135" spans="2:9" ht="42.75" customHeight="1">
      <c r="B135" s="298"/>
      <c r="C135" s="341">
        <v>212</v>
      </c>
      <c r="D135" s="342" t="s">
        <v>131</v>
      </c>
      <c r="E135" s="343">
        <v>16800000</v>
      </c>
      <c r="F135" s="343">
        <v>3497804</v>
      </c>
      <c r="G135" s="328">
        <f>+E135-F135</f>
        <v>13302196</v>
      </c>
      <c r="H135" s="113"/>
    </row>
    <row r="136" spans="2:9" ht="42.75" customHeight="1">
      <c r="B136" s="298"/>
      <c r="C136" s="341">
        <v>214</v>
      </c>
      <c r="D136" s="342" t="s">
        <v>132</v>
      </c>
      <c r="E136" s="343">
        <v>31200000</v>
      </c>
      <c r="F136" s="343">
        <v>639163</v>
      </c>
      <c r="G136" s="328">
        <f>+E136-F136</f>
        <v>30560837</v>
      </c>
      <c r="H136" s="113"/>
    </row>
    <row r="137" spans="2:9" ht="42.75" customHeight="1">
      <c r="B137" s="298"/>
      <c r="C137" s="345">
        <v>230</v>
      </c>
      <c r="D137" s="349" t="s">
        <v>133</v>
      </c>
      <c r="E137" s="348">
        <f>SUM(E138)</f>
        <v>4953599</v>
      </c>
      <c r="F137" s="348">
        <f>SUM(F138)</f>
        <v>0</v>
      </c>
      <c r="G137" s="93">
        <f t="shared" ref="G137:G143" si="1">+E137-F137</f>
        <v>4953599</v>
      </c>
      <c r="H137" s="113"/>
    </row>
    <row r="138" spans="2:9" ht="42.75" customHeight="1">
      <c r="B138" s="298"/>
      <c r="C138" s="350">
        <v>232</v>
      </c>
      <c r="D138" s="351" t="s">
        <v>246</v>
      </c>
      <c r="E138" s="343">
        <v>4953599</v>
      </c>
      <c r="F138" s="343">
        <v>0</v>
      </c>
      <c r="G138" s="324">
        <f t="shared" si="1"/>
        <v>4953599</v>
      </c>
      <c r="H138" s="113"/>
    </row>
    <row r="139" spans="2:9" ht="42.75" customHeight="1">
      <c r="B139" s="298"/>
      <c r="C139" s="187">
        <v>240</v>
      </c>
      <c r="D139" s="352" t="s">
        <v>134</v>
      </c>
      <c r="E139" s="348">
        <f>SUM(E140:E143)</f>
        <v>94000000</v>
      </c>
      <c r="F139" s="348">
        <f>SUM(F140:F143)</f>
        <v>6711000</v>
      </c>
      <c r="G139" s="92">
        <f t="shared" si="1"/>
        <v>87289000</v>
      </c>
      <c r="H139" s="113"/>
    </row>
    <row r="140" spans="2:9" ht="42.75" customHeight="1">
      <c r="B140" s="298"/>
      <c r="C140" s="341">
        <v>242</v>
      </c>
      <c r="D140" s="342" t="s">
        <v>167</v>
      </c>
      <c r="E140" s="343">
        <v>30000000</v>
      </c>
      <c r="F140" s="343">
        <v>3752000</v>
      </c>
      <c r="G140" s="330">
        <f t="shared" si="1"/>
        <v>26248000</v>
      </c>
      <c r="H140" s="113"/>
    </row>
    <row r="141" spans="2:9" ht="36" customHeight="1">
      <c r="B141" s="298"/>
      <c r="C141" s="341">
        <v>243</v>
      </c>
      <c r="D141" s="342" t="s">
        <v>292</v>
      </c>
      <c r="E141" s="329">
        <v>45000000</v>
      </c>
      <c r="F141" s="343">
        <v>0</v>
      </c>
      <c r="G141" s="330">
        <f t="shared" si="1"/>
        <v>45000000</v>
      </c>
      <c r="H141" s="41"/>
    </row>
    <row r="142" spans="2:9" ht="36" customHeight="1">
      <c r="B142" s="298"/>
      <c r="C142" s="341">
        <v>244</v>
      </c>
      <c r="D142" s="342" t="s">
        <v>135</v>
      </c>
      <c r="E142" s="318">
        <v>11000000</v>
      </c>
      <c r="F142" s="343">
        <v>0</v>
      </c>
      <c r="G142" s="330">
        <f t="shared" si="1"/>
        <v>11000000</v>
      </c>
      <c r="H142" s="41"/>
    </row>
    <row r="143" spans="2:9" ht="30.75" customHeight="1">
      <c r="B143" s="298"/>
      <c r="C143" s="341">
        <v>246</v>
      </c>
      <c r="D143" s="342" t="s">
        <v>247</v>
      </c>
      <c r="E143" s="343">
        <v>8000000</v>
      </c>
      <c r="F143" s="343">
        <v>2959000</v>
      </c>
      <c r="G143" s="330">
        <f t="shared" si="1"/>
        <v>5041000</v>
      </c>
      <c r="H143" s="41"/>
    </row>
    <row r="144" spans="2:9" ht="36.75" customHeight="1">
      <c r="B144" s="298"/>
      <c r="C144" s="187">
        <v>250</v>
      </c>
      <c r="D144" s="346" t="s">
        <v>136</v>
      </c>
      <c r="E144" s="348">
        <f>SUM(E145:E146)</f>
        <v>542926525</v>
      </c>
      <c r="F144" s="188">
        <f>+F145+F146</f>
        <v>205306240</v>
      </c>
      <c r="G144" s="92">
        <f>+E144-F144</f>
        <v>337620285</v>
      </c>
      <c r="H144" s="41"/>
    </row>
    <row r="145" spans="2:8" ht="27.75" customHeight="1">
      <c r="B145" s="298"/>
      <c r="C145" s="341">
        <v>251</v>
      </c>
      <c r="D145" s="342" t="s">
        <v>137</v>
      </c>
      <c r="E145" s="202">
        <v>441000000</v>
      </c>
      <c r="F145" s="189">
        <v>189000000</v>
      </c>
      <c r="G145" s="173">
        <f t="shared" ref="G145:G146" si="2">+E145-F145</f>
        <v>252000000</v>
      </c>
      <c r="H145" s="41"/>
    </row>
    <row r="146" spans="2:8" ht="33" customHeight="1">
      <c r="B146" s="298"/>
      <c r="C146" s="341">
        <v>255</v>
      </c>
      <c r="D146" s="342" t="s">
        <v>138</v>
      </c>
      <c r="E146" s="202">
        <v>101926525</v>
      </c>
      <c r="F146" s="189">
        <v>16306240</v>
      </c>
      <c r="G146" s="173">
        <f t="shared" si="2"/>
        <v>85620285</v>
      </c>
      <c r="H146" s="41"/>
    </row>
    <row r="147" spans="2:8" ht="38.25" customHeight="1">
      <c r="B147" s="298"/>
      <c r="C147" s="187">
        <v>260</v>
      </c>
      <c r="D147" s="346" t="s">
        <v>139</v>
      </c>
      <c r="E147" s="348">
        <f>SUM(E148:E150)</f>
        <v>29067206</v>
      </c>
      <c r="F147" s="188">
        <f>+F148+F149+F150</f>
        <v>0</v>
      </c>
      <c r="G147" s="93">
        <f>+E147-F147</f>
        <v>29067206</v>
      </c>
      <c r="H147" s="41"/>
    </row>
    <row r="148" spans="2:8" ht="27.75" customHeight="1">
      <c r="B148" s="298"/>
      <c r="C148" s="325">
        <v>263</v>
      </c>
      <c r="D148" s="353" t="s">
        <v>195</v>
      </c>
      <c r="E148" s="343">
        <v>197806</v>
      </c>
      <c r="F148" s="338">
        <v>0</v>
      </c>
      <c r="G148" s="326">
        <f t="shared" ref="G148:G154" si="3">+E148-F148</f>
        <v>197806</v>
      </c>
      <c r="H148" s="41"/>
    </row>
    <row r="149" spans="2:8" ht="30" customHeight="1">
      <c r="B149" s="298"/>
      <c r="C149" s="350">
        <v>264</v>
      </c>
      <c r="D149" s="353" t="s">
        <v>248</v>
      </c>
      <c r="E149" s="343">
        <v>28276000</v>
      </c>
      <c r="F149" s="343">
        <v>0</v>
      </c>
      <c r="G149" s="324">
        <f t="shared" si="3"/>
        <v>28276000</v>
      </c>
      <c r="H149" s="41"/>
    </row>
    <row r="150" spans="2:8" ht="27.75" customHeight="1">
      <c r="B150" s="298"/>
      <c r="C150" s="350">
        <v>268</v>
      </c>
      <c r="D150" s="354" t="s">
        <v>249</v>
      </c>
      <c r="E150" s="343">
        <v>593400</v>
      </c>
      <c r="F150" s="343">
        <v>0</v>
      </c>
      <c r="G150" s="324">
        <f t="shared" si="3"/>
        <v>593400</v>
      </c>
      <c r="H150" s="41"/>
    </row>
    <row r="151" spans="2:8" ht="27.75" customHeight="1">
      <c r="B151" s="298"/>
      <c r="C151" s="187">
        <v>270</v>
      </c>
      <c r="D151" s="346" t="s">
        <v>140</v>
      </c>
      <c r="E151" s="348">
        <f>+E152</f>
        <v>1429744349</v>
      </c>
      <c r="F151" s="348">
        <f>+F152</f>
        <v>251799972</v>
      </c>
      <c r="G151" s="93">
        <f t="shared" si="3"/>
        <v>1177944377</v>
      </c>
      <c r="H151" s="41"/>
    </row>
    <row r="152" spans="2:8" ht="27.75" customHeight="1">
      <c r="B152" s="298"/>
      <c r="C152" s="325">
        <v>271</v>
      </c>
      <c r="D152" s="342" t="s">
        <v>141</v>
      </c>
      <c r="E152" s="343">
        <v>1429744349</v>
      </c>
      <c r="F152" s="343">
        <v>251799972</v>
      </c>
      <c r="G152" s="355">
        <f t="shared" si="3"/>
        <v>1177944377</v>
      </c>
      <c r="H152" s="41"/>
    </row>
    <row r="153" spans="2:8" ht="27.75" customHeight="1">
      <c r="B153" s="300"/>
      <c r="C153" s="187">
        <v>280</v>
      </c>
      <c r="D153" s="346" t="s">
        <v>250</v>
      </c>
      <c r="E153" s="348">
        <f>SUM(E154)</f>
        <v>4000000</v>
      </c>
      <c r="F153" s="348">
        <f>SUM(F154)</f>
        <v>0</v>
      </c>
      <c r="G153" s="356">
        <f t="shared" si="3"/>
        <v>4000000</v>
      </c>
      <c r="H153" s="41"/>
    </row>
    <row r="154" spans="2:8" ht="42" customHeight="1">
      <c r="B154" s="298">
        <v>300</v>
      </c>
      <c r="C154" s="325">
        <v>282</v>
      </c>
      <c r="D154" s="342" t="s">
        <v>251</v>
      </c>
      <c r="E154" s="343">
        <v>4000000</v>
      </c>
      <c r="F154" s="343">
        <v>0</v>
      </c>
      <c r="G154" s="355">
        <f t="shared" si="3"/>
        <v>4000000</v>
      </c>
      <c r="H154" s="41"/>
    </row>
    <row r="155" spans="2:8" s="181" customFormat="1" ht="42" customHeight="1">
      <c r="B155" s="298"/>
      <c r="C155" s="203"/>
      <c r="D155" s="208"/>
      <c r="E155" s="209"/>
      <c r="F155" s="209"/>
      <c r="G155" s="210"/>
      <c r="H155" s="182"/>
    </row>
    <row r="156" spans="2:8" ht="42" customHeight="1">
      <c r="B156" s="298"/>
      <c r="C156" s="187">
        <v>330</v>
      </c>
      <c r="D156" s="346" t="s">
        <v>252</v>
      </c>
      <c r="E156" s="348">
        <f>SUM(E157)</f>
        <v>1000000</v>
      </c>
      <c r="F156" s="348">
        <f>SUM(F157)</f>
        <v>0</v>
      </c>
      <c r="G156" s="356">
        <f t="shared" ref="G156:G169" si="4">+E156-F156</f>
        <v>1000000</v>
      </c>
      <c r="H156" s="41"/>
    </row>
    <row r="157" spans="2:8" s="181" customFormat="1" ht="42" customHeight="1">
      <c r="B157" s="298"/>
      <c r="C157" s="325">
        <v>334</v>
      </c>
      <c r="D157" s="342" t="s">
        <v>253</v>
      </c>
      <c r="E157" s="343">
        <v>1000000</v>
      </c>
      <c r="F157" s="343">
        <v>0</v>
      </c>
      <c r="G157" s="355">
        <f t="shared" si="4"/>
        <v>1000000</v>
      </c>
      <c r="H157" s="182"/>
    </row>
    <row r="158" spans="2:8" s="181" customFormat="1" ht="42" customHeight="1">
      <c r="B158" s="298"/>
      <c r="C158" s="187">
        <v>340</v>
      </c>
      <c r="D158" s="346" t="s">
        <v>254</v>
      </c>
      <c r="E158" s="348">
        <f>SUM(E159:E162)</f>
        <v>28000000</v>
      </c>
      <c r="F158" s="348">
        <f>SUM(F159:F162)</f>
        <v>10641750</v>
      </c>
      <c r="G158" s="356">
        <f t="shared" si="4"/>
        <v>17358250</v>
      </c>
      <c r="H158" s="182"/>
    </row>
    <row r="159" spans="2:8" s="181" customFormat="1" ht="42" customHeight="1">
      <c r="B159" s="298"/>
      <c r="C159" s="325">
        <v>341</v>
      </c>
      <c r="D159" s="342" t="s">
        <v>293</v>
      </c>
      <c r="E159" s="343">
        <v>12000000</v>
      </c>
      <c r="F159" s="343">
        <v>7523000</v>
      </c>
      <c r="G159" s="355">
        <f t="shared" si="4"/>
        <v>4477000</v>
      </c>
      <c r="H159" s="182"/>
    </row>
    <row r="160" spans="2:8" s="181" customFormat="1" ht="42" customHeight="1">
      <c r="B160" s="298"/>
      <c r="C160" s="325">
        <v>342</v>
      </c>
      <c r="D160" s="342" t="s">
        <v>294</v>
      </c>
      <c r="E160" s="343">
        <v>5000000</v>
      </c>
      <c r="F160" s="343">
        <v>3118750</v>
      </c>
      <c r="G160" s="355">
        <f t="shared" si="4"/>
        <v>1881250</v>
      </c>
      <c r="H160" s="182"/>
    </row>
    <row r="161" spans="2:8" s="181" customFormat="1" ht="42" customHeight="1">
      <c r="B161" s="298"/>
      <c r="C161" s="325">
        <v>343</v>
      </c>
      <c r="D161" s="342" t="s">
        <v>255</v>
      </c>
      <c r="E161" s="343">
        <v>8000000</v>
      </c>
      <c r="F161" s="343">
        <v>0</v>
      </c>
      <c r="G161" s="355">
        <f t="shared" si="4"/>
        <v>8000000</v>
      </c>
      <c r="H161" s="182"/>
    </row>
    <row r="162" spans="2:8" ht="42" customHeight="1">
      <c r="B162" s="298"/>
      <c r="C162" s="325">
        <v>346</v>
      </c>
      <c r="D162" s="342" t="s">
        <v>295</v>
      </c>
      <c r="E162" s="343">
        <v>3000000</v>
      </c>
      <c r="F162" s="343">
        <v>0</v>
      </c>
      <c r="G162" s="355">
        <f t="shared" si="4"/>
        <v>3000000</v>
      </c>
      <c r="H162" s="41"/>
    </row>
    <row r="163" spans="2:8" ht="42" customHeight="1">
      <c r="B163" s="298"/>
      <c r="C163" s="187">
        <v>350</v>
      </c>
      <c r="D163" s="346" t="s">
        <v>256</v>
      </c>
      <c r="E163" s="348">
        <f>SUM(E164)</f>
        <v>2000000</v>
      </c>
      <c r="F163" s="348">
        <f>SUM(F164)</f>
        <v>0</v>
      </c>
      <c r="G163" s="356">
        <f t="shared" si="4"/>
        <v>2000000</v>
      </c>
      <c r="H163" s="41"/>
    </row>
    <row r="164" spans="2:8" ht="42" customHeight="1">
      <c r="B164" s="298"/>
      <c r="C164" s="325">
        <v>351</v>
      </c>
      <c r="D164" s="342" t="s">
        <v>257</v>
      </c>
      <c r="E164" s="343">
        <v>2000000</v>
      </c>
      <c r="F164" s="343">
        <v>0</v>
      </c>
      <c r="G164" s="355">
        <f t="shared" si="4"/>
        <v>2000000</v>
      </c>
      <c r="H164" s="41"/>
    </row>
    <row r="165" spans="2:8" ht="42" customHeight="1">
      <c r="B165" s="298"/>
      <c r="C165" s="187">
        <v>360</v>
      </c>
      <c r="D165" s="346" t="s">
        <v>142</v>
      </c>
      <c r="E165" s="348">
        <f>+E166</f>
        <v>12000000</v>
      </c>
      <c r="F165" s="348">
        <f>+F166</f>
        <v>12000000</v>
      </c>
      <c r="G165" s="93">
        <f t="shared" si="4"/>
        <v>0</v>
      </c>
      <c r="H165" s="41"/>
    </row>
    <row r="166" spans="2:8" ht="42" customHeight="1">
      <c r="B166" s="298"/>
      <c r="C166" s="325">
        <v>361</v>
      </c>
      <c r="D166" s="342" t="s">
        <v>143</v>
      </c>
      <c r="E166" s="343">
        <v>12000000</v>
      </c>
      <c r="F166" s="343">
        <v>12000000</v>
      </c>
      <c r="G166" s="355">
        <f t="shared" si="4"/>
        <v>0</v>
      </c>
      <c r="H166" s="41"/>
    </row>
    <row r="167" spans="2:8" ht="42" customHeight="1">
      <c r="B167" s="298"/>
      <c r="C167" s="187">
        <v>390</v>
      </c>
      <c r="D167" s="204" t="s">
        <v>258</v>
      </c>
      <c r="E167" s="188">
        <f>SUM(E168:E169)</f>
        <v>3500000</v>
      </c>
      <c r="F167" s="188">
        <f>SUM(F168:F169)</f>
        <v>0</v>
      </c>
      <c r="G167" s="206">
        <f t="shared" si="4"/>
        <v>3500000</v>
      </c>
      <c r="H167" s="41"/>
    </row>
    <row r="168" spans="2:8" ht="27.75" customHeight="1">
      <c r="B168" s="298"/>
      <c r="C168" s="325">
        <v>397</v>
      </c>
      <c r="D168" s="342" t="s">
        <v>296</v>
      </c>
      <c r="E168" s="343">
        <v>1000000</v>
      </c>
      <c r="F168" s="343">
        <v>0</v>
      </c>
      <c r="G168" s="355">
        <f t="shared" si="4"/>
        <v>1000000</v>
      </c>
      <c r="H168" s="41"/>
    </row>
    <row r="169" spans="2:8" ht="27.75" customHeight="1">
      <c r="B169" s="298"/>
      <c r="C169" s="325">
        <v>399</v>
      </c>
      <c r="D169" s="342" t="s">
        <v>259</v>
      </c>
      <c r="E169" s="343">
        <v>2500000</v>
      </c>
      <c r="F169" s="343">
        <v>0</v>
      </c>
      <c r="G169" s="355">
        <f t="shared" si="4"/>
        <v>2500000</v>
      </c>
      <c r="H169" s="41"/>
    </row>
    <row r="170" spans="2:8" s="181" customFormat="1" ht="48.75" customHeight="1">
      <c r="B170" s="299">
        <v>500</v>
      </c>
      <c r="C170" s="187">
        <v>540</v>
      </c>
      <c r="D170" s="346" t="s">
        <v>297</v>
      </c>
      <c r="E170" s="348">
        <f>+E171</f>
        <v>200000000</v>
      </c>
      <c r="F170" s="348">
        <f>+F171</f>
        <v>15787500</v>
      </c>
      <c r="G170" s="356">
        <f>+E170-F170</f>
        <v>184212500</v>
      </c>
      <c r="H170" s="182"/>
    </row>
    <row r="171" spans="2:8" s="181" customFormat="1" ht="47.25" customHeight="1">
      <c r="B171" s="300"/>
      <c r="C171" s="325">
        <v>543</v>
      </c>
      <c r="D171" s="342" t="s">
        <v>298</v>
      </c>
      <c r="E171" s="343">
        <v>200000000</v>
      </c>
      <c r="F171" s="343">
        <v>15787500</v>
      </c>
      <c r="G171" s="355">
        <f>+E171-F171</f>
        <v>184212500</v>
      </c>
      <c r="H171" s="182"/>
    </row>
    <row r="172" spans="2:8" ht="37.5" customHeight="1">
      <c r="B172" s="299">
        <v>900</v>
      </c>
      <c r="C172" s="91"/>
      <c r="D172" s="171"/>
      <c r="E172" s="89"/>
      <c r="F172" s="89"/>
      <c r="G172" s="93"/>
      <c r="H172" s="41"/>
    </row>
    <row r="173" spans="2:8" ht="43.5" customHeight="1">
      <c r="B173" s="300"/>
      <c r="C173" s="187">
        <v>910</v>
      </c>
      <c r="D173" s="205" t="s">
        <v>144</v>
      </c>
      <c r="E173" s="348">
        <v>8225345</v>
      </c>
      <c r="F173" s="348">
        <v>6016200</v>
      </c>
      <c r="G173" s="93">
        <f>+E173-F173</f>
        <v>2209145</v>
      </c>
      <c r="H173" s="41"/>
    </row>
    <row r="174" spans="2:8" ht="51" customHeight="1">
      <c r="B174" s="308" t="s">
        <v>199</v>
      </c>
      <c r="C174" s="308"/>
      <c r="D174" s="308"/>
      <c r="E174" s="308"/>
      <c r="F174" s="308"/>
      <c r="G174" s="308"/>
      <c r="H174" s="124"/>
    </row>
    <row r="175" spans="2:8" ht="67.5" customHeight="1">
      <c r="B175" s="274" t="s">
        <v>346</v>
      </c>
      <c r="C175" s="275"/>
      <c r="D175" s="275"/>
      <c r="E175" s="275"/>
      <c r="F175" s="275"/>
      <c r="G175" s="276"/>
      <c r="H175" s="125"/>
    </row>
    <row r="176" spans="2:8" ht="32.25" customHeight="1">
      <c r="B176" s="126" t="s">
        <v>200</v>
      </c>
      <c r="C176" s="126" t="s">
        <v>200</v>
      </c>
      <c r="D176" s="127" t="s">
        <v>201</v>
      </c>
      <c r="E176" s="128" t="s">
        <v>168</v>
      </c>
      <c r="F176" s="128" t="s">
        <v>202</v>
      </c>
      <c r="G176" s="129" t="s">
        <v>203</v>
      </c>
      <c r="H176" s="122" t="s">
        <v>204</v>
      </c>
    </row>
    <row r="177" spans="2:8" ht="26.25" customHeight="1">
      <c r="B177" s="325">
        <v>100</v>
      </c>
      <c r="C177" s="337" t="s">
        <v>205</v>
      </c>
      <c r="D177" s="172">
        <f>12557722021/1000</f>
        <v>12557722.021</v>
      </c>
      <c r="E177" s="332">
        <f>2787510542/1000</f>
        <v>2787510.5419999999</v>
      </c>
      <c r="F177" s="332">
        <f t="shared" ref="F177:F181" si="5">+D177-E177</f>
        <v>9770211.4790000003</v>
      </c>
      <c r="G177" s="336">
        <f>+E177/D177*100</f>
        <v>22.197581196163664</v>
      </c>
      <c r="H177" s="336">
        <f>+D177/D182*100</f>
        <v>83.378302155499412</v>
      </c>
    </row>
    <row r="178" spans="2:8" ht="29.25" customHeight="1">
      <c r="B178" s="325">
        <v>200</v>
      </c>
      <c r="C178" s="337" t="s">
        <v>206</v>
      </c>
      <c r="D178" s="334">
        <f>2248691679/1000</f>
        <v>2248691.679</v>
      </c>
      <c r="E178" s="332">
        <f>486695775/1000</f>
        <v>486695.77500000002</v>
      </c>
      <c r="F178" s="332">
        <f t="shared" si="5"/>
        <v>1761995.9040000001</v>
      </c>
      <c r="G178" s="336">
        <f t="shared" ref="G178:G181" si="6">+E178/D178*100</f>
        <v>21.643508514090072</v>
      </c>
      <c r="H178" s="336">
        <f>+D178/D182*100</f>
        <v>14.930422408831829</v>
      </c>
    </row>
    <row r="179" spans="2:8" ht="23.25" customHeight="1">
      <c r="B179" s="325">
        <v>300</v>
      </c>
      <c r="C179" s="322" t="s">
        <v>207</v>
      </c>
      <c r="D179" s="334">
        <f>46500000/1000</f>
        <v>46500</v>
      </c>
      <c r="E179" s="332">
        <f>22641750/1000</f>
        <v>22641.75</v>
      </c>
      <c r="F179" s="332">
        <f t="shared" si="5"/>
        <v>23858.25</v>
      </c>
      <c r="G179" s="336">
        <f t="shared" si="6"/>
        <v>48.691935483870971</v>
      </c>
      <c r="H179" s="336">
        <f>+D179/D182*100</f>
        <v>0.30874158894002829</v>
      </c>
    </row>
    <row r="180" spans="2:8" ht="39.75" hidden="1" customHeight="1">
      <c r="B180" s="325">
        <v>500</v>
      </c>
      <c r="C180" s="337" t="s">
        <v>208</v>
      </c>
      <c r="D180" s="334">
        <f>200000000/1000</f>
        <v>200000</v>
      </c>
      <c r="E180" s="332">
        <f>15787500/1000</f>
        <v>15787.5</v>
      </c>
      <c r="F180" s="332">
        <f t="shared" si="5"/>
        <v>184212.5</v>
      </c>
      <c r="G180" s="336">
        <f t="shared" si="6"/>
        <v>7.8937499999999989</v>
      </c>
      <c r="H180" s="336" t="e">
        <f>+D180/D184*100</f>
        <v>#DIV/0!</v>
      </c>
    </row>
    <row r="181" spans="2:8" ht="36" hidden="1" customHeight="1">
      <c r="B181" s="325">
        <v>900</v>
      </c>
      <c r="C181" s="337" t="s">
        <v>209</v>
      </c>
      <c r="D181" s="334">
        <f>8225345/1000</f>
        <v>8225.3449999999993</v>
      </c>
      <c r="E181" s="332">
        <f>6016200/1000</f>
        <v>6016.2</v>
      </c>
      <c r="F181" s="332">
        <f t="shared" si="5"/>
        <v>2209.1449999999995</v>
      </c>
      <c r="G181" s="336">
        <f t="shared" si="6"/>
        <v>73.142220782228591</v>
      </c>
      <c r="H181" s="336">
        <f>+D181/D182*100</f>
        <v>5.4613034083439066E-2</v>
      </c>
    </row>
    <row r="182" spans="2:8" ht="36" customHeight="1">
      <c r="B182" s="123" t="s">
        <v>210</v>
      </c>
      <c r="C182" s="123" t="s">
        <v>210</v>
      </c>
      <c r="D182" s="340">
        <f>SUM(D177:D181)</f>
        <v>15061139.045</v>
      </c>
      <c r="E182" s="340">
        <f>SUM(E177:E181)</f>
        <v>3318651.767</v>
      </c>
      <c r="F182" s="340">
        <f>SUM(F177:F181)</f>
        <v>11742487.278000001</v>
      </c>
      <c r="G182" s="339">
        <f t="shared" ref="G182" si="7">+E182*100/D182</f>
        <v>22.03453375660672</v>
      </c>
      <c r="H182" s="321">
        <f>+H177+H178+H179+H181</f>
        <v>98.672079187354711</v>
      </c>
    </row>
    <row r="183" spans="2:8" ht="23.25" customHeight="1">
      <c r="B183" s="319"/>
      <c r="C183" s="319"/>
      <c r="D183" s="327"/>
      <c r="E183" s="327"/>
      <c r="F183" s="327"/>
      <c r="G183" s="331"/>
      <c r="H183" s="317"/>
    </row>
    <row r="184" spans="2:8" ht="77.25" customHeight="1">
      <c r="B184" s="121"/>
      <c r="C184" s="121"/>
      <c r="D184" s="121"/>
      <c r="E184" s="121"/>
      <c r="F184" s="121"/>
      <c r="G184" s="121"/>
      <c r="H184" s="41"/>
    </row>
    <row r="185" spans="2:8" ht="77.25" customHeight="1">
      <c r="B185" s="121"/>
      <c r="C185" s="121"/>
      <c r="D185" s="121"/>
      <c r="E185" s="121"/>
      <c r="F185" s="121"/>
      <c r="G185" s="121"/>
      <c r="H185" s="41"/>
    </row>
    <row r="186" spans="2:8" ht="77.25" customHeight="1">
      <c r="B186" s="121"/>
      <c r="C186" s="121"/>
      <c r="D186" s="121"/>
      <c r="E186" s="121"/>
      <c r="F186" s="121"/>
      <c r="G186" s="121"/>
      <c r="H186" s="41"/>
    </row>
    <row r="187" spans="2:8" ht="27.75" customHeight="1">
      <c r="B187" s="114"/>
      <c r="C187" s="1"/>
      <c r="D187" s="42"/>
      <c r="E187" s="43"/>
      <c r="F187" s="44"/>
      <c r="H187" s="41"/>
    </row>
    <row r="188" spans="2:8" ht="27.75" customHeight="1">
      <c r="B188" s="94" t="s">
        <v>58</v>
      </c>
      <c r="C188" s="95"/>
      <c r="D188" s="95"/>
      <c r="E188" s="95"/>
      <c r="F188" s="96"/>
      <c r="H188" s="41"/>
    </row>
    <row r="189" spans="2:8" ht="39.75" customHeight="1">
      <c r="B189" s="61" t="s">
        <v>59</v>
      </c>
      <c r="C189" s="61" t="s">
        <v>60</v>
      </c>
      <c r="D189" s="61" t="s">
        <v>61</v>
      </c>
      <c r="E189" s="61" t="s">
        <v>57</v>
      </c>
      <c r="F189" s="76" t="s">
        <v>62</v>
      </c>
      <c r="H189" s="41"/>
    </row>
    <row r="190" spans="2:8" ht="27.75" customHeight="1">
      <c r="B190" s="304" t="s">
        <v>109</v>
      </c>
      <c r="C190" s="305"/>
      <c r="D190" s="305"/>
      <c r="E190" s="305"/>
      <c r="F190" s="306"/>
      <c r="H190" s="41"/>
    </row>
    <row r="191" spans="2:8" ht="27.75" customHeight="1">
      <c r="B191" s="45"/>
      <c r="C191" s="45"/>
      <c r="D191" s="45"/>
      <c r="E191" s="45"/>
      <c r="H191" s="41"/>
    </row>
    <row r="192" spans="2:8" ht="34.5" customHeight="1">
      <c r="B192" s="221" t="s">
        <v>63</v>
      </c>
      <c r="C192" s="222"/>
      <c r="D192" s="222"/>
      <c r="E192" s="222"/>
      <c r="F192" s="222"/>
      <c r="G192" s="222"/>
      <c r="H192" s="223"/>
    </row>
    <row r="193" spans="2:8" ht="27" customHeight="1">
      <c r="B193" s="290" t="s">
        <v>119</v>
      </c>
      <c r="C193" s="363" t="s">
        <v>365</v>
      </c>
      <c r="D193" s="195" t="s">
        <v>110</v>
      </c>
      <c r="E193" s="264" t="s">
        <v>111</v>
      </c>
      <c r="F193" s="264" t="s">
        <v>112</v>
      </c>
      <c r="G193" s="264" t="s">
        <v>113</v>
      </c>
      <c r="H193" s="264" t="s">
        <v>114</v>
      </c>
    </row>
    <row r="194" spans="2:8" ht="37.5" customHeight="1">
      <c r="B194" s="291"/>
      <c r="C194" s="375"/>
      <c r="D194" s="195" t="s">
        <v>115</v>
      </c>
      <c r="E194" s="265"/>
      <c r="F194" s="265"/>
      <c r="G194" s="265"/>
      <c r="H194" s="265"/>
    </row>
    <row r="195" spans="2:8" ht="51" customHeight="1">
      <c r="B195" s="371" t="s">
        <v>363</v>
      </c>
      <c r="C195" s="374" t="s">
        <v>364</v>
      </c>
      <c r="D195" s="192" t="s">
        <v>64</v>
      </c>
      <c r="E195" s="193"/>
      <c r="F195" s="193"/>
      <c r="G195" s="193"/>
      <c r="H195" s="194"/>
    </row>
    <row r="196" spans="2:8" ht="47.25" customHeight="1">
      <c r="B196" s="364" t="s">
        <v>360</v>
      </c>
      <c r="C196" s="224">
        <v>6</v>
      </c>
      <c r="D196" s="224" t="s">
        <v>116</v>
      </c>
      <c r="E196" s="224">
        <v>1</v>
      </c>
      <c r="F196" s="224" t="s">
        <v>117</v>
      </c>
      <c r="G196" s="224">
        <v>3</v>
      </c>
      <c r="H196" s="225"/>
    </row>
    <row r="197" spans="2:8" ht="47.25" customHeight="1">
      <c r="B197" s="364" t="s">
        <v>361</v>
      </c>
      <c r="C197" s="224">
        <v>5</v>
      </c>
      <c r="D197" s="224" t="s">
        <v>117</v>
      </c>
      <c r="E197" s="224" t="s">
        <v>117</v>
      </c>
      <c r="F197" s="224" t="s">
        <v>117</v>
      </c>
      <c r="G197" s="224">
        <v>9</v>
      </c>
      <c r="H197" s="366" t="s">
        <v>366</v>
      </c>
    </row>
    <row r="198" spans="2:8" ht="47.25" customHeight="1">
      <c r="B198" s="364" t="s">
        <v>362</v>
      </c>
      <c r="C198" s="224">
        <v>23</v>
      </c>
      <c r="D198" s="224" t="s">
        <v>117</v>
      </c>
      <c r="E198" s="224"/>
      <c r="F198" s="224">
        <v>1</v>
      </c>
      <c r="G198" s="226">
        <v>3</v>
      </c>
      <c r="H198" s="366" t="s">
        <v>274</v>
      </c>
    </row>
    <row r="199" spans="2:8" ht="47.25" customHeight="1">
      <c r="B199" s="195" t="s">
        <v>118</v>
      </c>
      <c r="C199" s="195">
        <f>SUM(C187:C198)</f>
        <v>34</v>
      </c>
      <c r="D199" s="195" t="s">
        <v>116</v>
      </c>
      <c r="E199" s="195">
        <f>SUM(E187:E198)</f>
        <v>1</v>
      </c>
      <c r="F199" s="224">
        <f>SUM(F196:F198)</f>
        <v>1</v>
      </c>
      <c r="G199" s="195">
        <f>SUM(G187:G198)</f>
        <v>15</v>
      </c>
      <c r="H199" s="224">
        <v>5</v>
      </c>
    </row>
    <row r="200" spans="2:8">
      <c r="B200" s="46"/>
      <c r="C200" s="47"/>
      <c r="D200" s="47"/>
      <c r="E200" s="47"/>
      <c r="F200" s="47"/>
      <c r="G200" s="47"/>
      <c r="H200" s="47"/>
    </row>
    <row r="201" spans="2:8" ht="27.75" customHeight="1">
      <c r="B201" s="5"/>
      <c r="C201" s="5"/>
      <c r="D201" s="5"/>
      <c r="E201" s="5"/>
      <c r="F201" s="5"/>
      <c r="H201" s="48"/>
    </row>
    <row r="202" spans="2:8" ht="21" customHeight="1">
      <c r="B202" s="98" t="s">
        <v>160</v>
      </c>
      <c r="C202" s="99"/>
      <c r="D202" s="99"/>
      <c r="E202" s="99"/>
      <c r="F202" s="99"/>
      <c r="H202" s="49"/>
    </row>
    <row r="203" spans="2:8" ht="20.25" customHeight="1">
      <c r="B203" s="256" t="s">
        <v>65</v>
      </c>
      <c r="C203" s="257"/>
      <c r="D203" s="257"/>
      <c r="E203" s="257"/>
      <c r="F203" s="257"/>
      <c r="H203" s="49"/>
    </row>
    <row r="204" spans="2:8" ht="56.25" customHeight="1">
      <c r="B204" s="100" t="s">
        <v>169</v>
      </c>
      <c r="C204" s="101" t="s">
        <v>32</v>
      </c>
      <c r="D204" s="292" t="s">
        <v>178</v>
      </c>
      <c r="E204" s="292"/>
      <c r="F204" s="102" t="s">
        <v>170</v>
      </c>
      <c r="H204" s="49"/>
    </row>
    <row r="205" spans="2:8" s="181" customFormat="1" ht="56.25" customHeight="1">
      <c r="B205" s="316">
        <v>1</v>
      </c>
      <c r="C205" s="379" t="s">
        <v>348</v>
      </c>
      <c r="D205" s="377" t="s">
        <v>171</v>
      </c>
      <c r="E205" s="377"/>
      <c r="F205" s="378" t="s">
        <v>282</v>
      </c>
      <c r="H205" s="49"/>
    </row>
    <row r="206" spans="2:8" s="181" customFormat="1" ht="56.25" customHeight="1">
      <c r="B206" s="316">
        <v>2</v>
      </c>
      <c r="C206" s="379" t="s">
        <v>349</v>
      </c>
      <c r="D206" s="377" t="s">
        <v>171</v>
      </c>
      <c r="E206" s="377"/>
      <c r="F206" s="378" t="s">
        <v>282</v>
      </c>
      <c r="H206" s="49"/>
    </row>
    <row r="207" spans="2:8" s="181" customFormat="1" ht="56.25" customHeight="1">
      <c r="B207" s="316">
        <v>3</v>
      </c>
      <c r="C207" s="379" t="s">
        <v>350</v>
      </c>
      <c r="D207" s="377" t="s">
        <v>171</v>
      </c>
      <c r="E207" s="377"/>
      <c r="F207" s="378" t="s">
        <v>282</v>
      </c>
      <c r="H207" s="49"/>
    </row>
    <row r="208" spans="2:8" s="181" customFormat="1" ht="56.25" customHeight="1">
      <c r="B208" s="316">
        <v>4</v>
      </c>
      <c r="C208" s="379" t="s">
        <v>351</v>
      </c>
      <c r="D208" s="377" t="s">
        <v>171</v>
      </c>
      <c r="E208" s="377"/>
      <c r="F208" s="378" t="s">
        <v>282</v>
      </c>
      <c r="H208" s="49"/>
    </row>
    <row r="209" spans="2:8" s="181" customFormat="1" ht="56.25" customHeight="1">
      <c r="B209" s="316">
        <v>5</v>
      </c>
      <c r="C209" s="379" t="s">
        <v>352</v>
      </c>
      <c r="D209" s="377" t="s">
        <v>171</v>
      </c>
      <c r="E209" s="377"/>
      <c r="F209" s="378" t="s">
        <v>282</v>
      </c>
      <c r="H209" s="49"/>
    </row>
    <row r="210" spans="2:8" s="181" customFormat="1" ht="56.25" customHeight="1">
      <c r="B210" s="316">
        <v>6</v>
      </c>
      <c r="C210" s="379" t="s">
        <v>353</v>
      </c>
      <c r="D210" s="377" t="s">
        <v>171</v>
      </c>
      <c r="E210" s="377"/>
      <c r="F210" s="378" t="s">
        <v>282</v>
      </c>
      <c r="H210" s="49"/>
    </row>
    <row r="211" spans="2:8" s="181" customFormat="1" ht="56.25" customHeight="1">
      <c r="B211" s="316">
        <v>7</v>
      </c>
      <c r="C211" s="379" t="s">
        <v>354</v>
      </c>
      <c r="D211" s="377" t="s">
        <v>171</v>
      </c>
      <c r="E211" s="377"/>
      <c r="F211" s="378" t="s">
        <v>282</v>
      </c>
      <c r="H211" s="49"/>
    </row>
    <row r="212" spans="2:8" ht="36.75" customHeight="1">
      <c r="B212" s="323">
        <v>8</v>
      </c>
      <c r="C212" s="379" t="s">
        <v>355</v>
      </c>
      <c r="D212" s="377" t="s">
        <v>171</v>
      </c>
      <c r="E212" s="377"/>
      <c r="F212" s="378" t="s">
        <v>282</v>
      </c>
      <c r="H212" s="49"/>
    </row>
    <row r="213" spans="2:8" ht="36.75" customHeight="1">
      <c r="B213" s="309" t="s">
        <v>172</v>
      </c>
      <c r="C213" s="310"/>
      <c r="D213" s="310"/>
      <c r="E213" s="311"/>
      <c r="F213" s="103"/>
      <c r="H213" s="49"/>
    </row>
    <row r="214" spans="2:8" ht="36.75" customHeight="1">
      <c r="B214" s="293" t="s">
        <v>212</v>
      </c>
      <c r="C214" s="294"/>
      <c r="D214" s="294"/>
      <c r="E214" s="294"/>
      <c r="F214" s="295"/>
      <c r="H214" s="49"/>
    </row>
    <row r="215" spans="2:8" ht="30" customHeight="1">
      <c r="B215" s="101" t="s">
        <v>173</v>
      </c>
      <c r="C215" s="105"/>
      <c r="D215" s="243"/>
      <c r="E215" s="244"/>
      <c r="F215" s="106"/>
      <c r="H215" s="50"/>
    </row>
    <row r="216" spans="2:8" ht="30" customHeight="1">
      <c r="B216" s="233" t="s">
        <v>212</v>
      </c>
      <c r="C216" s="234"/>
      <c r="D216" s="234"/>
      <c r="E216" s="234"/>
      <c r="F216" s="235"/>
      <c r="H216" s="50"/>
    </row>
    <row r="217" spans="2:8" ht="32.25" customHeight="1">
      <c r="B217" s="236"/>
      <c r="C217" s="237"/>
      <c r="D217" s="237"/>
      <c r="E217" s="238"/>
      <c r="F217" s="6"/>
      <c r="H217" s="51"/>
    </row>
    <row r="218" spans="2:8" ht="33" customHeight="1">
      <c r="B218" s="101" t="s">
        <v>174</v>
      </c>
      <c r="C218" s="105"/>
      <c r="D218" s="243"/>
      <c r="E218" s="244"/>
      <c r="F218" s="106"/>
    </row>
    <row r="219" spans="2:8" ht="49.5" customHeight="1">
      <c r="B219" s="100" t="s">
        <v>169</v>
      </c>
      <c r="C219" s="101" t="s">
        <v>32</v>
      </c>
      <c r="D219" s="241" t="s">
        <v>170</v>
      </c>
      <c r="E219" s="242"/>
      <c r="F219" s="106"/>
    </row>
    <row r="220" spans="2:8" ht="41.25" customHeight="1">
      <c r="B220" s="233" t="s">
        <v>212</v>
      </c>
      <c r="C220" s="234"/>
      <c r="D220" s="234"/>
      <c r="E220" s="234"/>
      <c r="F220" s="169"/>
    </row>
    <row r="221" spans="2:8">
      <c r="B221" s="177"/>
      <c r="C221" s="178"/>
      <c r="D221" s="240"/>
      <c r="E221" s="240"/>
      <c r="F221" s="179"/>
    </row>
    <row r="222" spans="2:8" ht="78.75" customHeight="1">
      <c r="B222" s="248" t="s">
        <v>66</v>
      </c>
      <c r="C222" s="234"/>
      <c r="D222" s="235"/>
    </row>
    <row r="223" spans="2:8" ht="78.75" customHeight="1">
      <c r="B223" s="107" t="s">
        <v>3</v>
      </c>
      <c r="C223" s="76" t="s">
        <v>67</v>
      </c>
      <c r="D223" s="97" t="s">
        <v>68</v>
      </c>
    </row>
    <row r="224" spans="2:8" ht="46.5" customHeight="1">
      <c r="B224" s="376" t="s">
        <v>356</v>
      </c>
      <c r="C224" s="373" t="s">
        <v>357</v>
      </c>
      <c r="D224" s="384" t="s">
        <v>282</v>
      </c>
    </row>
    <row r="225" spans="2:5" ht="43.5" customHeight="1">
      <c r="B225" s="376" t="s">
        <v>358</v>
      </c>
      <c r="C225" s="373" t="s">
        <v>359</v>
      </c>
      <c r="D225" s="384" t="s">
        <v>282</v>
      </c>
    </row>
    <row r="226" spans="2:5" ht="78.75" customHeight="1">
      <c r="B226" s="245" t="s">
        <v>69</v>
      </c>
      <c r="C226" s="246"/>
      <c r="D226" s="246"/>
      <c r="E226" s="247"/>
    </row>
    <row r="227" spans="2:5" ht="27.75" customHeight="1">
      <c r="B227" s="230"/>
      <c r="C227" s="231"/>
      <c r="D227" s="231"/>
      <c r="E227" s="232"/>
    </row>
    <row r="228" spans="2:5" ht="78.75" hidden="1" customHeight="1">
      <c r="B228" s="115"/>
      <c r="C228" s="116"/>
      <c r="D228" s="116"/>
      <c r="E228" s="117"/>
    </row>
    <row r="229" spans="2:5" ht="49.5" customHeight="1">
      <c r="B229" s="115"/>
      <c r="C229" s="116"/>
      <c r="D229" s="116"/>
      <c r="E229" s="117"/>
    </row>
    <row r="230" spans="2:5" ht="93" customHeight="1">
      <c r="B230" s="118"/>
      <c r="C230" s="119"/>
      <c r="D230" s="119"/>
      <c r="E230" s="120"/>
    </row>
    <row r="231" spans="2:5" ht="24" customHeight="1"/>
    <row r="232" spans="2:5" ht="6" customHeight="1"/>
    <row r="233" spans="2:5" hidden="1"/>
    <row r="238" spans="2:5" ht="63" customHeight="1"/>
  </sheetData>
  <mergeCells count="75">
    <mergeCell ref="D210:E210"/>
    <mergeCell ref="D211:E211"/>
    <mergeCell ref="D206:E206"/>
    <mergeCell ref="D207:E207"/>
    <mergeCell ref="D212:E212"/>
    <mergeCell ref="D205:E205"/>
    <mergeCell ref="D208:E208"/>
    <mergeCell ref="D209:E209"/>
    <mergeCell ref="H88:H89"/>
    <mergeCell ref="B154:B169"/>
    <mergeCell ref="B132:B153"/>
    <mergeCell ref="H193:H194"/>
    <mergeCell ref="C99:E99"/>
    <mergeCell ref="B126:B131"/>
    <mergeCell ref="B170:B171"/>
    <mergeCell ref="F106:H106"/>
    <mergeCell ref="B190:F190"/>
    <mergeCell ref="D88:D89"/>
    <mergeCell ref="B174:G174"/>
    <mergeCell ref="B172:B173"/>
    <mergeCell ref="D215:E215"/>
    <mergeCell ref="B193:B194"/>
    <mergeCell ref="C193:C194"/>
    <mergeCell ref="E193:E194"/>
    <mergeCell ref="D204:E204"/>
    <mergeCell ref="B214:F214"/>
    <mergeCell ref="F193:F194"/>
    <mergeCell ref="B213:E213"/>
    <mergeCell ref="B70:G70"/>
    <mergeCell ref="B1:E1"/>
    <mergeCell ref="B7:E7"/>
    <mergeCell ref="B10:E10"/>
    <mergeCell ref="B13:E13"/>
    <mergeCell ref="B28:E28"/>
    <mergeCell ref="B8:E8"/>
    <mergeCell ref="B11:E11"/>
    <mergeCell ref="B68:E68"/>
    <mergeCell ref="F68:G68"/>
    <mergeCell ref="B29:E29"/>
    <mergeCell ref="B32:E32"/>
    <mergeCell ref="B38:E38"/>
    <mergeCell ref="B39:E39"/>
    <mergeCell ref="B57:E57"/>
    <mergeCell ref="C30:E30"/>
    <mergeCell ref="D74:G74"/>
    <mergeCell ref="B203:F203"/>
    <mergeCell ref="B73:E73"/>
    <mergeCell ref="F73:G73"/>
    <mergeCell ref="B79:E79"/>
    <mergeCell ref="F79:G79"/>
    <mergeCell ref="B76:G77"/>
    <mergeCell ref="C90:C91"/>
    <mergeCell ref="G193:G194"/>
    <mergeCell ref="D90:D92"/>
    <mergeCell ref="B90:B91"/>
    <mergeCell ref="B124:C124"/>
    <mergeCell ref="D124:F124"/>
    <mergeCell ref="E90:E91"/>
    <mergeCell ref="B175:G175"/>
    <mergeCell ref="F99:H99"/>
    <mergeCell ref="E58:F58"/>
    <mergeCell ref="B63:E63"/>
    <mergeCell ref="F65:F67"/>
    <mergeCell ref="E59:F59"/>
    <mergeCell ref="D59:D61"/>
    <mergeCell ref="E60:F60"/>
    <mergeCell ref="B227:E227"/>
    <mergeCell ref="B216:F216"/>
    <mergeCell ref="B217:E217"/>
    <mergeCell ref="D221:E221"/>
    <mergeCell ref="D219:E219"/>
    <mergeCell ref="D218:E218"/>
    <mergeCell ref="B226:E226"/>
    <mergeCell ref="B222:D222"/>
    <mergeCell ref="B220:E220"/>
  </mergeCells>
  <hyperlinks>
    <hyperlink ref="F34" r:id="rId1"/>
    <hyperlink ref="F36" r:id="rId2"/>
    <hyperlink ref="I105" r:id="rId3"/>
    <hyperlink ref="C30" r:id="rId4"/>
    <hyperlink ref="F35" r:id="rId5"/>
    <hyperlink ref="I97" r:id="rId6"/>
    <hyperlink ref="I123" r:id="rId7"/>
    <hyperlink ref="I126" r:id="rId8" location=".X3y7h2gzaM8_x000a__x000a_" display="https://www.sfp.gov.py/sfp/noticia/14797-4715-funcionarios-del-pais-seran-beneficiados-con-los-cursos-gratuitos-ofrecidos-por-la-sfpinapp.html#.X3y7h2gzaM8_x000a__x000a_"/>
    <hyperlink ref="D41" r:id="rId9"/>
    <hyperlink ref="D42" r:id="rId10"/>
    <hyperlink ref="H96" r:id="rId11" display="https://www.sfp.gov.py/inapp/?p=2283"/>
    <hyperlink ref="H87" r:id="rId12"/>
    <hyperlink ref="D48" r:id="rId13"/>
    <hyperlink ref="D47" r:id="rId14"/>
    <hyperlink ref="D46" r:id="rId15"/>
    <hyperlink ref="G117" r:id="rId16"/>
    <hyperlink ref="G118" r:id="rId17"/>
    <hyperlink ref="G119" r:id="rId18" location="proveedores"/>
    <hyperlink ref="G120" r:id="rId19"/>
    <hyperlink ref="G121" r:id="rId20"/>
    <hyperlink ref="G122" r:id="rId21"/>
    <hyperlink ref="F205" r:id="rId22"/>
    <hyperlink ref="F206:F212" r:id="rId23" display="\\fileserver2\Publico\DGCE\DAII\Informes Auditoria 2023"/>
    <hyperlink ref="D224" r:id="rId24"/>
    <hyperlink ref="D225" r:id="rId25"/>
    <hyperlink ref="D59" r:id="rId26"/>
  </hyperlinks>
  <printOptions horizontalCentered="1"/>
  <pageMargins left="0.70866141732283472" right="1.4960629921259843" top="0.74803149606299213" bottom="0.74803149606299213" header="0.31496062992125984" footer="0.31496062992125984"/>
  <pageSetup paperSize="131" scale="60" orientation="landscape" r:id="rId27"/>
  <rowBreaks count="14" manualBreakCount="14">
    <brk id="26" max="8" man="1"/>
    <brk id="27" max="8" man="1"/>
    <brk id="37" max="8" man="1"/>
    <brk id="55" max="8" man="1"/>
    <brk id="78" max="8" man="1"/>
    <brk id="98" max="8" man="1"/>
    <brk id="114" max="8" man="1"/>
    <brk id="132" max="8" man="1"/>
    <brk id="155" max="8" man="1"/>
    <brk id="173" max="16383" man="1"/>
    <brk id="199" max="8" man="1"/>
    <brk id="200" max="8" man="1"/>
    <brk id="230" max="8" man="1"/>
    <brk id="233" max="7" man="1"/>
  </rowBreaks>
  <colBreaks count="1" manualBreakCount="1">
    <brk id="5" max="225" man="1"/>
  </colBreaks>
  <ignoredErrors>
    <ignoredError sqref="F199" formula="1"/>
  </ignoredErrors>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Carga_DGPM</vt:lpstr>
      <vt:lpstr>Carga_DGPM!Área_de_impresión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Vaneza Flores</cp:lastModifiedBy>
  <cp:lastPrinted>2023-04-14T12:47:33Z</cp:lastPrinted>
  <dcterms:created xsi:type="dcterms:W3CDTF">2020-06-23T19:35:00Z</dcterms:created>
  <dcterms:modified xsi:type="dcterms:W3CDTF">2023-07-14T18:40:17Z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