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2\publico\DTA\AÑO 2023\SECRETARIA DE LA FUNCION PUBLICA-SFP\PLAN DE RENDICIÓN DE CUENTAS\Tercer Informe julio, agosto y septiembre\"/>
    </mc:Choice>
  </mc:AlternateContent>
  <bookViews>
    <workbookView xWindow="0" yWindow="0" windowWidth="19200" windowHeight="11490"/>
  </bookViews>
  <sheets>
    <sheet name="Carga_DGPM" sheetId="1" r:id="rId1"/>
  </sheets>
  <externalReferences>
    <externalReference r:id="rId2"/>
  </externalReferences>
  <definedNames>
    <definedName name="_xlnm.Print_Area" localSheetId="0">Carga_DGPM!$A$1:$I$228</definedName>
  </definedNames>
  <calcPr calcId="162913"/>
</workbook>
</file>

<file path=xl/calcChain.xml><?xml version="1.0" encoding="utf-8"?>
<calcChain xmlns="http://schemas.openxmlformats.org/spreadsheetml/2006/main">
  <c r="C199" i="1" l="1"/>
  <c r="G181" i="1" l="1"/>
  <c r="E181" i="1"/>
  <c r="D181" i="1"/>
  <c r="F181" i="1" s="1"/>
  <c r="G180" i="1"/>
  <c r="D180" i="1"/>
  <c r="F180" i="1" s="1"/>
  <c r="E179" i="1"/>
  <c r="D179" i="1"/>
  <c r="E178" i="1"/>
  <c r="E182" i="1" s="1"/>
  <c r="D178" i="1"/>
  <c r="F178" i="1" s="1"/>
  <c r="E177" i="1"/>
  <c r="D177" i="1"/>
  <c r="G173" i="1"/>
  <c r="G172" i="1"/>
  <c r="G171" i="1"/>
  <c r="F170" i="1"/>
  <c r="E170" i="1"/>
  <c r="G169" i="1"/>
  <c r="G168" i="1"/>
  <c r="F167" i="1"/>
  <c r="E167" i="1"/>
  <c r="G166" i="1"/>
  <c r="F165" i="1"/>
  <c r="E165" i="1"/>
  <c r="G165" i="1" s="1"/>
  <c r="G164" i="1"/>
  <c r="F163" i="1"/>
  <c r="E163" i="1"/>
  <c r="G162" i="1"/>
  <c r="G161" i="1"/>
  <c r="G160" i="1"/>
  <c r="G159" i="1"/>
  <c r="F158" i="1"/>
  <c r="E158" i="1"/>
  <c r="G157" i="1"/>
  <c r="F156" i="1"/>
  <c r="E156" i="1"/>
  <c r="G156" i="1" s="1"/>
  <c r="F153" i="1"/>
  <c r="E153" i="1"/>
  <c r="F151" i="1"/>
  <c r="E151" i="1"/>
  <c r="F147" i="1"/>
  <c r="E147" i="1"/>
  <c r="F144" i="1"/>
  <c r="E144" i="1"/>
  <c r="F139" i="1"/>
  <c r="E139" i="1"/>
  <c r="F137" i="1"/>
  <c r="E137" i="1"/>
  <c r="F133" i="1"/>
  <c r="E133" i="1"/>
  <c r="F179" i="1" l="1"/>
  <c r="G158" i="1"/>
  <c r="G167" i="1"/>
  <c r="G170" i="1"/>
  <c r="D182" i="1"/>
  <c r="H181" i="1" s="1"/>
  <c r="G178" i="1"/>
  <c r="G179" i="1"/>
  <c r="G163" i="1"/>
  <c r="G177" i="1"/>
  <c r="H179" i="1"/>
  <c r="H177" i="1"/>
  <c r="H178" i="1"/>
  <c r="F177" i="1"/>
  <c r="F182" i="1" s="1"/>
  <c r="G182" i="1" l="1"/>
  <c r="H182" i="1"/>
  <c r="G154" i="1" l="1"/>
  <c r="G153" i="1"/>
  <c r="G152" i="1"/>
  <c r="G151" i="1"/>
  <c r="G150" i="1"/>
  <c r="G149" i="1"/>
  <c r="G148" i="1"/>
  <c r="G147" i="1"/>
  <c r="G146" i="1"/>
  <c r="G145" i="1"/>
  <c r="G143" i="1"/>
  <c r="G142" i="1"/>
  <c r="G141" i="1"/>
  <c r="G140" i="1"/>
  <c r="G138" i="1"/>
  <c r="G136" i="1"/>
  <c r="G135" i="1"/>
  <c r="G134" i="1"/>
  <c r="G132" i="1"/>
  <c r="G131" i="1"/>
  <c r="G130" i="1"/>
  <c r="G129" i="1"/>
  <c r="G128" i="1"/>
  <c r="G127" i="1"/>
  <c r="G126" i="1"/>
  <c r="G133" i="1" l="1"/>
  <c r="G139" i="1"/>
  <c r="G144" i="1"/>
  <c r="G137" i="1"/>
  <c r="H105" i="1" l="1"/>
  <c r="G105" i="1"/>
  <c r="F199" i="1" l="1"/>
  <c r="G199" i="1" l="1"/>
  <c r="E199" i="1"/>
</calcChain>
</file>

<file path=xl/sharedStrings.xml><?xml version="1.0" encoding="utf-8"?>
<sst xmlns="http://schemas.openxmlformats.org/spreadsheetml/2006/main" count="446" uniqueCount="373">
  <si>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</si>
  <si>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</si>
  <si>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</si>
  <si>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</si>
  <si>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</si>
  <si>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</si>
  <si>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</si>
  <si>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</si>
  <si>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</si>
  <si>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</si>
  <si>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</si>
  <si>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</si>
  <si>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</si>
  <si>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</si>
  <si>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</si>
  <si>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</si>
  <si>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</si>
  <si>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</si>
  <si>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</si>
  <si>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</si>
  <si>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</si>
  <si>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</si>
  <si>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</si>
  <si>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</si>
  <si>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</si>
  <si>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</si>
  <si>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</si>
  <si>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</si>
  <si>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</si>
  <si>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</si>
  <si>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</si>
  <si>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</si>
  <si>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</si>
  <si>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</si>
  <si>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</si>
  <si>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</si>
  <si>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</si>
  <si>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</si>
  <si>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</si>
  <si>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</si>
  <si>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</si>
  <si>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</si>
  <si>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</si>
  <si>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</si>
  <si>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</si>
  <si>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</si>
  <si>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</si>
  <si>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</si>
  <si>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</si>
  <si>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</si>
  <si>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</si>
  <si>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</si>
  <si>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</si>
  <si>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</si>
  <si>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</si>
  <si>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</si>
  <si>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</si>
  <si>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</si>
  <si>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</si>
  <si>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</si>
  <si>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</si>
  <si>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</si>
  <si>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</si>
  <si>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</si>
  <si>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</si>
  <si>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</si>
  <si>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</si>
  <si>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</si>
  <si>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</si>
  <si>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</si>
  <si>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</si>
  <si>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</si>
  <si>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</si>
  <si>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</si>
  <si>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</si>
  <si>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</si>
  <si>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</si>
  <si>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</si>
  <si>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</si>
  <si>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</si>
  <si>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</si>
  <si>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</si>
  <si>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</si>
  <si>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</si>
  <si>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Gloria Beatriz Benítez Jara</t>
  </si>
  <si>
    <t>Andrea Chamorro Orrego</t>
  </si>
  <si>
    <t>Rosa María Cáceres Casco</t>
  </si>
  <si>
    <t>Juan Adelfi Aguilera Mancuello</t>
  </si>
  <si>
    <t>Edid Noelia González Bareiro</t>
  </si>
  <si>
    <t>Directora General</t>
  </si>
  <si>
    <t>Director General</t>
  </si>
  <si>
    <t xml:space="preserve">Directora </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</si>
  <si>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</si>
  <si>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</si>
  <si>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</si>
  <si>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</si>
  <si>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</si>
  <si>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</si>
  <si>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</si>
  <si>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</si>
  <si>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</si>
  <si>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</si>
  <si>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</si>
  <si>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</si>
  <si>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</si>
  <si>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100% Ejecutado</t>
  </si>
  <si>
    <t>NO APLICA PARA ESTE SEMESTRE</t>
  </si>
  <si>
    <t>Providencias</t>
  </si>
  <si>
    <t>Actas de Denuncias</t>
  </si>
  <si>
    <t>Actas de Recepción de Documentos</t>
  </si>
  <si>
    <t>Dictámenes</t>
  </si>
  <si>
    <t>Asistencia a servidores públicos</t>
  </si>
  <si>
    <t>(Verificación In Situ)</t>
  </si>
  <si>
    <t>-------</t>
  </si>
  <si>
    <t>------</t>
  </si>
  <si>
    <t xml:space="preserve">TOTALES </t>
  </si>
  <si>
    <t>DENUNCIAS</t>
  </si>
  <si>
    <t xml:space="preserve">Nivel de cumplimiento </t>
  </si>
  <si>
    <t>https://url2.cl/4WxFa</t>
  </si>
  <si>
    <t>https://url2.cl/lKj9p</t>
  </si>
  <si>
    <t>https://url2.cl/Cys5w</t>
  </si>
  <si>
    <t>SUELDOS</t>
  </si>
  <si>
    <t>GASTOS DE REPRESENTACIÓN</t>
  </si>
  <si>
    <t>AGUINALDO</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</si>
  <si>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</si>
  <si>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</si>
  <si>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</si>
  <si>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</si>
  <si>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</si>
  <si>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</si>
  <si>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</si>
  <si>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</si>
  <si>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</si>
  <si>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</si>
  <si>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</si>
  <si>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</si>
  <si>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</si>
  <si>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</si>
  <si>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</si>
  <si>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</si>
  <si>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</si>
  <si>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</si>
  <si>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</si>
  <si>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</si>
  <si>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</si>
  <si>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</si>
  <si>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</si>
  <si>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</si>
  <si>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</si>
  <si>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</si>
  <si>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</si>
  <si>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</si>
  <si>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</si>
  <si>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</si>
  <si>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</si>
  <si>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</si>
  <si>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</si>
  <si>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</si>
  <si>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</si>
  <si>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</si>
  <si>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</si>
  <si>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</si>
  <si>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</si>
  <si>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</si>
  <si>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</si>
  <si>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</si>
  <si>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</si>
  <si>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</si>
  <si>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</si>
  <si>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</si>
  <si>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</si>
  <si>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</si>
  <si>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</si>
  <si>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</si>
  <si>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</si>
  <si>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</si>
  <si>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</si>
  <si>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</si>
  <si>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</si>
  <si>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</si>
  <si>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</si>
  <si>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</si>
  <si>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</si>
  <si>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</si>
  <si>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</si>
  <si>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</si>
  <si>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</si>
  <si>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</si>
  <si>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</si>
  <si>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Resumen  </t>
  </si>
  <si>
    <t>https://www.sfp.gov.py/sfp/seccion/65-monitoreo-de-la-ley-518914.html</t>
  </si>
  <si>
    <t>Servidores públicos y familiares de servidores públicos.</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</si>
  <si>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</si>
  <si>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</si>
  <si>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</si>
  <si>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</si>
  <si>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</si>
  <si>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</si>
  <si>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</si>
  <si>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</si>
  <si>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</si>
  <si>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</si>
  <si>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</si>
  <si>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</si>
  <si>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</si>
  <si>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</si>
  <si>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 xml:space="preserve">Otros Gastos </t>
  </si>
  <si>
    <t xml:space="preserve">TOTAL </t>
  </si>
  <si>
    <t xml:space="preserve">Director </t>
  </si>
  <si>
    <t>No aplica para el trimestre</t>
  </si>
  <si>
    <t>Grado de Cumplimiento</t>
  </si>
  <si>
    <t>Cantidad de OEE con datos de PcD</t>
  </si>
  <si>
    <t>% de Cumplimiento</t>
  </si>
  <si>
    <t>Cuentan con al menos el 5 % de PcD en sus nóminas</t>
  </si>
  <si>
    <t>Cuentan con menos del 5 % de PcD en sus nóminas</t>
  </si>
  <si>
    <t>No cuentan con PcD en sus nóminas</t>
  </si>
  <si>
    <t>GRADO DE CUMPLIMIENTO</t>
  </si>
  <si>
    <t xml:space="preserve">% de OEE respecto al Total Monitoreado </t>
  </si>
  <si>
    <t>100 % DE CUMPLIMIENTO</t>
  </si>
  <si>
    <t>CUMPLIMIENTO INTERMEDIO</t>
  </si>
  <si>
    <t>NO CUMPLEN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</si>
  <si>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</si>
  <si>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</si>
  <si>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</si>
  <si>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</si>
  <si>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</si>
  <si>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</si>
  <si>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</si>
  <si>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Cantidad de OEE por Grado de Cumplimiento</t>
  </si>
  <si>
    <t xml:space="preserve"> Total</t>
  </si>
  <si>
    <t>Rodney Cano</t>
  </si>
  <si>
    <t xml:space="preserve">https://www.sfp.gov.py/sfp/archivos/documentos/RES%20105.22%20PLAN%20ANUAL%20RRC_8crc0fks.pdf </t>
  </si>
  <si>
    <t>https://transparencia.senac.gov.py/portal/historial-cumplimiento</t>
  </si>
  <si>
    <t>*sujeto a calendario de cumplimiento.</t>
  </si>
  <si>
    <t xml:space="preserve">  https://informacionpublica.paraguay.gov.py/portal/#!/buscar_informacion#busqueda </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</si>
  <si>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</si>
  <si>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</si>
  <si>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</si>
  <si>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283 Organismos y Entidades del Estado  monitoreadas / 17 Gobernaciones/264 Municipalidades</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</si>
  <si>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</si>
  <si>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</si>
  <si>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</si>
  <si>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</si>
  <si>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</si>
  <si>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</si>
  <si>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</si>
  <si>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</si>
  <si>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</si>
  <si>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</si>
  <si>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</si>
  <si>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</si>
  <si>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</si>
  <si>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</si>
  <si>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Noviembre de 2022</t>
  </si>
  <si>
    <t>Diciembre de 2022</t>
  </si>
  <si>
    <t>Resumen Anual de Asignaciones 2022</t>
  </si>
  <si>
    <t>Enero de 2023</t>
  </si>
  <si>
    <t xml:space="preserve">https://www.sfp.gov.py/sfp/articulo/15903-informe-del-cumplimiento-de-la-ley-518914-que-corresponde-a-noviembre-de-2022.html </t>
  </si>
  <si>
    <t>https://www.sfp.gov.py/sfp/articulo/15962-informe-del-cumplimiento-de-la-ley-518914-que-corresponde-a-diciembre-de-2022.html</t>
  </si>
  <si>
    <t>https://www.sfp.gov.py/sfp/articulo/15966-informe-del-cumplimiento-de-la-ley-5189-sobre-resumen-total-de-remuneraciones-del-ejercicio-2022.html</t>
  </si>
  <si>
    <t>https://www.sfp.gov.py/sfp/articulo/15984-informe-del-cumplimiento-de-la-ley-518914-que-corresponde-a-enero-de-2023.html</t>
  </si>
  <si>
    <t>No reportan altas y bajas a la SFP, conforme al artículo 111 del Anexo A del Decreto 8759/23</t>
  </si>
  <si>
    <t>100% de OEE monitoreados</t>
  </si>
  <si>
    <t xml:space="preserve">NO APLICA  </t>
  </si>
  <si>
    <t>Antonia Vaneza Flores</t>
  </si>
  <si>
    <t>Directora / Coordinador CRCC</t>
  </si>
  <si>
    <t xml:space="preserve">Se gestionaron la totalidad de solicitud de aranceles preferenciales en el marco de los convenios firmados entre la SFP con las Universidades Privadas del País 
https://www.sfp.gov.py/inapp/?page_id=4
</t>
  </si>
  <si>
    <t>El Instituto Nacional de la Administración Pública del Paraguay se encuentra en etapa de elaboración del POA  y ajustes del cronograma académico  para el periodo 2023.</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</si>
  <si>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2023 al 31 de marzo de 2023, procesándose un total de 12 (doce) expedientes analizados con providencias y dictámenes.
</t>
  </si>
  <si>
    <t>Gestión de dictámenes jurídicos: Formular pareceres jurídicos sobre consultas recepcionados y solicitadas al área de manera objetiva y transparente.  Emitir dictámenes vinculantes sobre pedidos de permiso con goce de sueldo para usufructuar becas en el exterior.</t>
  </si>
  <si>
    <t>Gestión de homologación de Reglamentos Internos: Otorgar validez jurídica a los reglamentos internos de las distintas instituciones que lo solicitan, de conformidad al Art. 96 de la Ley Nº 1626/2000 “De la Función Pública”.</t>
  </si>
  <si>
    <t xml:space="preserve">426 OEE    </t>
  </si>
  <si>
    <t xml:space="preserve">439 OEE  y ciudadanía </t>
  </si>
  <si>
    <t>INTERCONTINENTAL DE SEGUROS Y REASEGUROS SA</t>
  </si>
  <si>
    <t>https://www.contrataciones.gov.py/licitaciones/adjudicacion/423166-adquisicion-seguro-vehiculo-institucional-ad-referendum-1/resumen-adjudicacion.html</t>
  </si>
  <si>
    <t>BONIFICACIONES</t>
  </si>
  <si>
    <t>HONORARIOS PROFESIONALES</t>
  </si>
  <si>
    <t>MANTENIMIENTO Y REPARACIONES MENORES DE 
MAQUINARIAS, EQUIPOS</t>
  </si>
  <si>
    <t>ELEMENTOS DE LIMPIEZA</t>
  </si>
  <si>
    <t>ÚTILES DE ESCRITORIO, OFICINA Y ENSERES</t>
  </si>
  <si>
    <t xml:space="preserve">REPUESTOS Y ACCESORIOS MENORES
</t>
  </si>
  <si>
    <t>PRODUCTOS E INSUMOS METÁLICOS</t>
  </si>
  <si>
    <t>ADQUISICIONES DE EQUIPOS DE OFICINA Y 
COMPUTACION</t>
  </si>
  <si>
    <t>ADQUISICIONES DE EQUIPOS DE COMPUTACIÓN</t>
  </si>
  <si>
    <t>Abril de 2023</t>
  </si>
  <si>
    <t>Mayo de 2023</t>
  </si>
  <si>
    <t>Junio de 2023</t>
  </si>
  <si>
    <t>Julio de 2023</t>
  </si>
  <si>
    <t>Febrero de 2023</t>
  </si>
  <si>
    <t>Marzo de 2023</t>
  </si>
  <si>
    <t xml:space="preserve">https://www.sfp.gov.py/sfp/articulo/16041-informe-del-cumplimiento-de-la-ley-518914-que-corresponde-a-abril-de-2023.html </t>
  </si>
  <si>
    <t xml:space="preserve">https://www.sfp.gov.py/sfp/articulo/16031-informe-del-cumplimiento-de-la-ley-518914-que-corresponde-a-marzo-de-2023.html </t>
  </si>
  <si>
    <t>https://www.sfp.gov.py/sfp/articulo/16016-informe-del-cumplimiento-de-la-ley-518914-que-corresponde-a-febrero-de-2023.html</t>
  </si>
  <si>
    <t>Se realizaron un total de cuatro (4) procesos de monitoreo del grado de cumplimiento de la Ley 5189/2014 a 438 (correspondiente a noviembre, diciembre y al resumen anual de asignaciones de 2022) y 439 (sobre enero de 2023) Organismos y Entidades del Estado (OEE), durante el primer trimestre del presente ejercicio.-
Se desarrollarn tres (3) procesos de monitoreo del grado de cumplimiento de la Ley 5189/2014 a 439 Organismos y Entidades del Estado (OEE), correspondiente a febrero, marzo y abril de 2023, durante el segundo trimestre del presente ejercicio.-</t>
  </si>
  <si>
    <t>Celia Elizabeth Báez</t>
  </si>
  <si>
    <t xml:space="preserve">62 Sumarios Sorteados </t>
  </si>
  <si>
    <t xml:space="preserve">50% de los expedientes ingresados fueron procesados </t>
  </si>
  <si>
    <t xml:space="preserve">75% de los expedientes ingresados fueron procesados </t>
  </si>
  <si>
    <t xml:space="preserve">Mas de 24 millones de visitas recibidas en el Portal a hoy dia.
*Desde su lanzamiento hasta la fecha. Según último informe de gestión DGTIC.
</t>
  </si>
  <si>
    <t xml:space="preserve">4 OEE remitieron resultado de la evaluación del desempeño aplicada </t>
  </si>
  <si>
    <t xml:space="preserve">0,70% de los OEE remitieron sus evaluaciones del desempeño aplicadas al plantel de funcionarios públicos. </t>
  </si>
  <si>
    <t>ITCS S.A.</t>
  </si>
  <si>
    <t>https://www.contrataciones.gov.py/licitaciones/adjudicacion/430587-adquisicion-equipos-informaticos-sfp-ad-referendum-1/resumen-adjudicacion.html#proveedores</t>
  </si>
  <si>
    <t>ACA TECHINCAL SUPPORT SA</t>
  </si>
  <si>
    <t>https://www.contrataciones.gov.py/licitaciones/adjudicacion/430842-mantenimiento-reparacion-servidores-ups-ad-referendum-1/resumen-adjudicacion.html</t>
  </si>
  <si>
    <t>MES</t>
  </si>
  <si>
    <t xml:space="preserve">Providencias </t>
  </si>
  <si>
    <t>3 (presencial)</t>
  </si>
  <si>
    <t>746 Servidoras y Servidores públicos de 107 Organismos y Entidades del Estado beneficiados con la Jornada taller: “Herramientas para la Gestión y el Desarrollo de las Personas en la Administración Pública”</t>
  </si>
  <si>
    <t xml:space="preserve">Se gestionó la postulación y certificación efectiva de los participantes del evento académico realizado en el mes de abril y certificado en el mes de junio de 2023. </t>
  </si>
  <si>
    <r>
      <t>Informe sobre el Grado de cumplimiento de la Ley 5189/2014 por parte de los OEE,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Noviembre/2022: 27,2%
- Diciembre/2022: 24,0%
- Resumen Anual de Asignaciones del 2022: 35,4%
- Enero 2023: 27,8%
- Febrero/2023: 27,8%
- Marzo/2023: 28,0%
- Abril/2023: 27,1%
- Mayo/2023: 25,1%
- Junio/2023: 26,0%
- Julio/2023: 23,5%
- Grado de cumplimiento de la Ley 5189/2014 por parte de la SFP, en los meses de noviembre, diciembre, resumen anual de asignaciones del ejercicio 2022, enero, febrero, marzo, abril, mayo, junio y julio de 2023 fue del: 100 %</t>
    </r>
    <r>
      <rPr>
        <sz val="9"/>
        <rFont val="Times New Roman"/>
        <family val="1"/>
      </rPr>
      <t xml:space="preserve">.  
</t>
    </r>
    <r>
      <rPr>
        <b/>
        <sz val="10"/>
        <rFont val="Times New Roman"/>
        <family val="1"/>
      </rPr>
      <t xml:space="preserve">Obs.: </t>
    </r>
    <r>
      <rPr>
        <sz val="10"/>
        <rFont val="Times New Roman"/>
        <family val="1"/>
      </rPr>
      <t>el proceso de verificación se desarrolla, conforme lo establece el artículo 6° de la Ley 5189, a partir del decimoquinto día hábil del mes, sobre el grado de cumplimiento del mes inmediatamente anterior, por parte de más de 430 OEE (438 en el ejercicio 2022 y 439 en el 2023).  En proceso el monitoreo correspondiente al grado de cumplimiento de agosto de 2023 (cuyo vencimiento fue el 21 de septiembre de 2023).</t>
    </r>
  </si>
  <si>
    <t>Monitoreo del Grado de Cumplimiento de la Ley 5189/2014
Correspondiente al mes de Julio de 2023
(Vencimiento 22 de agosto de 2023)</t>
  </si>
  <si>
    <t>Nuevo OEE aun sin verificación</t>
  </si>
  <si>
    <t xml:space="preserve">Inclusión de Personas con Discapacidad (PcD) en los Organismos y Entidades del Estado (OEE)
Según Ley 2479 y su modificatoria Ley 3585
Septiembre de 2023  </t>
  </si>
  <si>
    <t>lhttps://www.sfp.gov.py/sfp/seccion/67-situacion-pcd.html</t>
  </si>
  <si>
    <r>
      <rPr>
        <sz val="7"/>
        <color rgb="FF000000"/>
        <rFont val="Times New Roman"/>
        <family val="1"/>
      </rPr>
      <t>23</t>
    </r>
    <r>
      <rPr>
        <sz val="9"/>
        <color theme="1"/>
        <rFont val="Times New Roman"/>
        <family val="1"/>
      </rPr>
      <t xml:space="preserve"> instituciones que cumplen con el 5% de PCD en sus nóminas.                      - 22  instituciones que cuentan con planes vigentes de inclusión de PcD aprobados por la SFP</t>
    </r>
  </si>
  <si>
    <t>https://www.sfp.gov.py/sfp/articulo/16060-informe-del-cumplimiento-de-la-ley-518914-que-corresponde-a-mayo-de-2023.html</t>
  </si>
  <si>
    <t>https://www.sfp.gov.py/sfp/articulo/16079-informe-del-cumplimiento-de-la-ley-518914-que-corresponde-a-junio-de-2023.html</t>
  </si>
  <si>
    <t>https://www.sfp.gov.py/sfp/articulo/16095-informe-del-cumplimiento-de-la-ley-518914-que-corresponde-a-julio-de-2023.html</t>
  </si>
  <si>
    <r>
      <t>1</t>
    </r>
    <r>
      <rPr>
        <sz val="12"/>
        <color rgb="FFFF0000"/>
        <rFont val="Times New Roman"/>
        <family val="1"/>
      </rPr>
      <t>**</t>
    </r>
  </si>
  <si>
    <r>
      <rPr>
        <b/>
        <sz val="8"/>
        <color rgb="FFFF0000"/>
        <rFont val="Times New Roman"/>
        <family val="1"/>
      </rPr>
      <t xml:space="preserve">* Consideraciones particulares 
</t>
    </r>
    <r>
      <rPr>
        <b/>
        <sz val="11"/>
        <color rgb="FFFF0000"/>
        <rFont val="Times New Roman"/>
        <family val="1"/>
      </rPr>
      <t>*</t>
    </r>
    <r>
      <rPr>
        <b/>
        <sz val="8"/>
        <color theme="1"/>
        <rFont val="Times New Roman"/>
        <family val="1"/>
      </rPr>
      <t xml:space="preserve"> </t>
    </r>
    <r>
      <rPr>
        <sz val="8"/>
        <color theme="1"/>
        <rFont val="Times New Roman"/>
        <family val="1"/>
      </rPr>
      <t xml:space="preserve">Son contabilizadas en el Resumen del monitoreo de la Ley 5189,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t>
    </r>
    <r>
      <rPr>
        <sz val="11"/>
        <color rgb="FFFF0000"/>
        <rFont val="Times New Roman"/>
        <family val="1"/>
      </rPr>
      <t>**</t>
    </r>
    <r>
      <rPr>
        <sz val="8"/>
        <color theme="1"/>
        <rFont val="Times New Roman"/>
        <family val="1"/>
      </rPr>
      <t xml:space="preserve">A partir de marzo de 2023 se excluye de la verificación mensual al Consejo Nacional de Educación y Ciencias (CONEC), que por comunicación del órgano matriz que indica que "el
CONEC como órgano de gestión que forma parte de la estructura orgánica del MEC, integra el recurso humano, patrimonial, administrativo y financiero del MEC", por lo que no aplica la verificación de manera independiente. </t>
    </r>
  </si>
  <si>
    <t>Periodo del informe: julio, agosto y septiembre 2023</t>
  </si>
  <si>
    <t>Viceministerio de Capital Humano y Gestión Organizacional</t>
  </si>
  <si>
    <t>Steven Edilson Fleitas</t>
  </si>
  <si>
    <t>Jorge Chamorro</t>
  </si>
  <si>
    <t>Desde el año 2015, en el Portal Único de Empleo Público (PUEP) Paraguay Concursa, se encuentran registrados todos los procesos de selección llevados a cabo por los OEE que se rigen por la Ley 1626/00. En lo que compete al segundo trimestre del año 2023, se encuentran ejecutados un total de veinti y cuatro (24) concursos, iniciados entre el 01 de julio  del 2023 al 30 de setiembre  del 2023. Los concursos del segundo trimestre del 2023 corresponden a cinco (15) OEE. - 100% de procesos registrados en el PUEP Paraguay Concursa monitoreados y acompañados para la expedición de la Certificación del Debido Proceso.</t>
  </si>
  <si>
    <t xml:space="preserve">3 EXPEDIENTES INGRESADOS </t>
  </si>
  <si>
    <t>1 EXPEDIENTE PENDIENTE</t>
  </si>
  <si>
    <t>2 FINALIZADOS</t>
  </si>
  <si>
    <t xml:space="preserve">7 EXPEDIENTES INGRESADOS </t>
  </si>
  <si>
    <t>7  EXPEDIENTES FINALIZADOS (INGRESADOS EN EL 2022 Y 2023)</t>
  </si>
  <si>
    <t>3 EXPEDIENTES EN PROCESO DE ANÁLISIS</t>
  </si>
  <si>
    <t xml:space="preserve">
1299 Servidores públicos /familiares de servidores públicos  beneficiados con Aranceles Preferenciales.</t>
  </si>
  <si>
    <t>Resoluciones Aranceles:
1. Resolución 35/2023 (Febrero)
2. Resolución 62/2023 (Febrero)
3. Resolución 98/2023 (Marzo) 
4. Resolución 99/2023 (Marzo)
5. Resolución 119/2023 (Marzo)
6. Resolución Nº 153/2023 (Abril)
7. Resolución Nº 189/2023 (Abril)
8. Resolución 229/2023 (Mayo)
9. Resolución 253/2023 (Junio)
10. Resolución 338/2023 (JULIO) 
11, Resolución 372/2023 (Agosto
https://www.sfp.gov.py/inapp/?page_id=4</t>
  </si>
  <si>
    <t>14 ASISTENCIAS PRESENCIALES</t>
  </si>
  <si>
    <t xml:space="preserve">
80 Servidores públicos /familiares de servidores públicos  beneficiados con Aranceles Preferenciales.</t>
  </si>
  <si>
    <r>
      <rPr>
        <b/>
        <sz val="11"/>
        <rFont val="Calibri"/>
        <family val="2"/>
        <scheme val="minor"/>
      </rPr>
      <t>Resoluciones Aranceles:</t>
    </r>
    <r>
      <rPr>
        <sz val="11"/>
        <rFont val="Calibri"/>
        <family val="2"/>
        <scheme val="minor"/>
      </rPr>
      <t xml:space="preserve">
10. Resolución 338/2023 (JULIO) 
11, Resolución 372/2023 (Agosto
https://www.sfp.gov.py/inapp/?page_id=4
</t>
    </r>
  </si>
  <si>
    <t>143 expedientes</t>
  </si>
  <si>
    <t>De julio a setiembre se realizaron un total de 11 Actas de sorteos para la designación de Juez Instructor de Sumarios Administrativos solicitados por los OEE.</t>
  </si>
  <si>
    <t xml:space="preserve">134 Expedientes para análisis técnico jurídico presentados por los OEE </t>
  </si>
  <si>
    <t xml:space="preserve">Fueron procesados y emitidos: 52 Dictámenes. 53 Providencias y 29 Informes. </t>
  </si>
  <si>
    <t>5 en proceso de analisis</t>
  </si>
  <si>
    <r>
      <t>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11</t>
    </r>
    <r>
      <rPr>
        <b/>
        <sz val="10"/>
        <color rgb="FF000000"/>
        <rFont val="Times New Roman"/>
        <family val="1"/>
      </rPr>
      <t xml:space="preserve">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</si>
  <si>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VICTOR ROLANDO LOPEZ VAZQUEZ</t>
  </si>
  <si>
    <t>https://www.contrataciones.gov.py/licitaciones/adjudicacion/425939-servicio-mantenimiento-reparacion-rodados-sfp-plurianual-1/resumen-adjudicacion.html#proveedores</t>
  </si>
  <si>
    <t>ISIDRO SALDAÑA FLORES</t>
  </si>
  <si>
    <t>https://www.contrataciones.gov.py/licitaciones/adjudicacion/432721-mantenimiento-reparacion-edificios-sfp-plurianual-1/resumen-adjudicacion.html</t>
  </si>
  <si>
    <t>LA INDEPENDENCIA DE SEGUROS SOCIEDAD ANONIMA</t>
  </si>
  <si>
    <t>https://www.contrataciones.gov.py/licitaciones/adjudicacion/433023-seguros-varios-sfp-1/resumen-adjudicacion.html</t>
  </si>
  <si>
    <t>ACTIVOS INTANGIBLES</t>
  </si>
  <si>
    <r>
      <t xml:space="preserve">Ejecucion Presupuestaria del 01 de julio al 30 de setiembre de 2023
</t>
    </r>
    <r>
      <rPr>
        <b/>
        <sz val="11"/>
        <color theme="1"/>
        <rFont val="Times New Roman"/>
        <family val="1"/>
      </rPr>
      <t>(en miles de guaraníes)</t>
    </r>
  </si>
  <si>
    <t>Auditoría de Ejecución Presupuestaria- Rendición de Cuentas  Julio 2022</t>
  </si>
  <si>
    <t>https://www.sfp.gov.py/sfp/seccion/141-auditoria-interna-institucional.html</t>
  </si>
  <si>
    <t>Auditoría de Ejecución Presupuestaria- Rendición de Cuentas  Agosto 2022</t>
  </si>
  <si>
    <t>Auditoría de Ejecución Presupuestaria- Rendición de Cuentas Septiembre 2022</t>
  </si>
  <si>
    <t>No  aplica</t>
  </si>
  <si>
    <t>julio</t>
  </si>
  <si>
    <t>agosto</t>
  </si>
  <si>
    <t>septiembre</t>
  </si>
  <si>
    <t>……..</t>
  </si>
  <si>
    <t>1 (presencial)</t>
  </si>
  <si>
    <t>7 (presencial)</t>
  </si>
  <si>
    <t>Julio</t>
  </si>
  <si>
    <t>el cierre administrativo de septiembre aun no se cierra / en la fecha de elaboración de informe 5/10/2023</t>
  </si>
  <si>
    <t>Septimebre</t>
  </si>
  <si>
    <t>1.277 usuarios habilitados en el SICCA -(operadores OEE)</t>
  </si>
  <si>
    <t xml:space="preserve">Utilización de al menos un módulo del SICCA por parte de las 421 Organismos y Entidades del Estado (OEE) </t>
  </si>
  <si>
    <t xml:space="preserve">142.524  usuarios registrados en el Portal Único del Empleo Público (PUEP) Paraguay Concursa, 64.904 Masculinos y 77.620 Femenino. </t>
  </si>
  <si>
    <t>Total de denuncias ingresadas : 22</t>
  </si>
  <si>
    <t>En ese contexto en el Periodo de Julio a Agosto de 2023, se han firmado convenios con la Universidad del Sol (UNADES), con el Instituto de Desarrollo (ID). También se firmó el Acuerdo Marco de Cooperación Interinstitucional entre la Universidad Columbia del Paraguay (UCP).  Se ha firmado el Convenio Marco de Cooperación Interinstitucional relativo a productos del Programa de Apoyo a la Agenda Digital (4650/OC-PR) entre el Ministerio de Tecnologías de la Información y Comunicación (MITIC) y la Secretaria de la Función Pública.</t>
  </si>
  <si>
    <t>sfp.gov.py/sfp/seccion/129-convenios-firmados.html</t>
  </si>
  <si>
    <t>Periodo: 1 de julio al 30 de septiembre de 2023</t>
  </si>
  <si>
    <t xml:space="preserve">Que por Ley N° 7158/2023 “Que crea el Ministerio de Economía y Finanzas”; establece en su “Artículo 10. De la absorción de la Secretaría de la Función Pública. Dispóngase la absorción de la Secretaría de la Función Pública, la cual, a partir de la vigencia de la presente ley, dependerá orgánicamente del Ministerio de Economía y Finanzas. Toda referencia legal y reglamentaria a la Secretaría de la Función Pública, se considerará realizada al Viceministerio de Capital Humano y Gestión Organizacional…”.                                                                                                                                                 Es así que el Viceministerio de Capital Humano y Desarrollo Organizacional se define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</si>
</sst>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64" formatCode="_-* #,##0.00\ _€_-;\-* #,##0.00\ _€_-;_-* &quot;-&quot;??\ _€_-;_-@_-"/>
    <numFmt numFmtId="165" formatCode="_(* #,##0_);_(* \(#,##0\);_(* &quot;-&quot;_);_(@_)"/>
    <numFmt numFmtId="166" formatCode="_(* #,##0.00_);_(* \(#,##0.00\);_(* &quot;-&quot;??_);_(@_)"/>
    <numFmt numFmtId="167" formatCode="_(* #,##0_);_(* \(#,##0\);_(* &quot;-&quot;??_);_(@_)"/>
    <numFmt numFmtId="168" formatCode="_-* #,##0\ _€_-;\-* #,##0\ _€_-;_-* &quot;-&quot;\ _€_-;_-@_-"/>
    <numFmt numFmtId="169" formatCode="0.0%"/>
  </numFmts>
  <fonts count="8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sz val="12"/>
      <name val="Times New Roman"/>
      <family val="1"/>
    </font>
    <font>
      <b/>
      <sz val="10"/>
      <color rgb="FF000000"/>
      <name val="Times New Roman"/>
      <family val="1"/>
    </font>
    <font>
      <sz val="11"/>
      <color rgb="FF000000"/>
      <name val="Calibri"/>
      <family val="2"/>
      <scheme val="minor"/>
    </font>
    <font>
      <b/>
      <sz val="10"/>
      <name val="Times New Roman"/>
      <family val="1"/>
    </font>
    <font>
      <sz val="10"/>
      <name val="Times New Roman"/>
      <family val="1"/>
    </font>
    <font>
      <u/>
      <sz val="8"/>
      <color theme="10"/>
      <name val="Calibri"/>
      <family val="2"/>
      <scheme val="minor"/>
    </font>
    <font>
      <sz val="10"/>
      <color theme="1"/>
      <name val="Calibri"/>
      <family val="2"/>
    </font>
    <font>
      <sz val="11"/>
      <color rgb="FFFF0000"/>
      <name val="Times New Roman"/>
      <family val="1"/>
    </font>
    <font>
      <sz val="12"/>
      <color rgb="FFFF0000"/>
      <name val="Times New Roman"/>
      <family val="1"/>
    </font>
    <font>
      <sz val="8"/>
      <color theme="1"/>
      <name val="Times New Roman"/>
      <family val="1"/>
    </font>
    <font>
      <b/>
      <sz val="8"/>
      <color rgb="FFFF0000"/>
      <name val="Times New Roman"/>
      <family val="1"/>
    </font>
    <font>
      <b/>
      <sz val="8"/>
      <color theme="1"/>
      <name val="Times New Roman"/>
      <family val="1"/>
    </font>
    <font>
      <b/>
      <sz val="11"/>
      <color rgb="FFFF0000"/>
      <name val="Times New Roman"/>
      <family val="1"/>
    </font>
    <font>
      <sz val="11"/>
      <color rgb="FFFF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s>
  <cellStyleXfs count="1338">
    <xf numFmtId="0" fontId="0" fillId="0" borderId="0">
      <alignment vertical="center"/>
    </xf>
    <xf numFmtId="0" fontId="33" fillId="0" borderId="0" applyNumberFormat="0" applyFill="0" applyBorder="0" applyAlignment="0" applyProtection="0">
      <alignment vertical="center"/>
    </xf>
    <xf numFmtId="0" fontId="36" fillId="0" borderId="0">
      <alignment vertical="center"/>
    </xf>
    <xf numFmtId="165" fontId="48" fillId="0" borderId="0" applyFont="0" applyFill="0" applyBorder="0" applyAlignment="0" applyProtection="0"/>
    <xf numFmtId="0" fontId="48" fillId="0" borderId="0">
      <alignment vertical="center"/>
    </xf>
    <xf numFmtId="0" fontId="16" fillId="0" borderId="0">
      <alignment vertical="center"/>
    </xf>
    <xf numFmtId="165" fontId="16" fillId="0" borderId="0" applyFont="0" applyFill="0" applyBorder="0" applyAlignment="0" applyProtection="0"/>
    <xf numFmtId="0" fontId="16" fillId="0" borderId="0">
      <alignment vertical="center"/>
    </xf>
    <xf numFmtId="0" fontId="14" fillId="0" borderId="0">
      <alignment vertical="center"/>
    </xf>
    <xf numFmtId="165" fontId="14" fillId="0" borderId="0" applyFont="0" applyFill="0" applyBorder="0" applyAlignment="0" applyProtection="0"/>
    <xf numFmtId="0" fontId="14" fillId="0" borderId="0">
      <alignment vertical="center"/>
    </xf>
    <xf numFmtId="164" fontId="65"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164" fontId="10" fillId="0" borderId="0" applyFont="0" applyFill="0" applyBorder="0" applyAlignment="0" applyProtection="0"/>
    <xf numFmtId="0" fontId="10" fillId="0" borderId="0">
      <alignment vertical="center"/>
    </xf>
    <xf numFmtId="41" fontId="10" fillId="0" borderId="0" applyFont="0" applyFill="0" applyBorder="0" applyAlignment="0" applyProtection="0"/>
    <xf numFmtId="0" fontId="10" fillId="0" borderId="0">
      <alignment vertical="center"/>
    </xf>
    <xf numFmtId="0" fontId="10" fillId="0" borderId="0">
      <alignment vertical="center"/>
    </xf>
    <xf numFmtId="41" fontId="10" fillId="0" borderId="0" applyFont="0" applyFill="0" applyBorder="0" applyAlignment="0" applyProtection="0"/>
    <xf numFmtId="0" fontId="10" fillId="0" borderId="0">
      <alignment vertical="center"/>
    </xf>
    <xf numFmtId="0" fontId="10" fillId="0" borderId="0">
      <alignment vertical="center"/>
    </xf>
    <xf numFmtId="41" fontId="10" fillId="0" borderId="0" applyFont="0" applyFill="0" applyBorder="0" applyAlignment="0" applyProtection="0"/>
    <xf numFmtId="0" fontId="10" fillId="0" borderId="0">
      <alignment vertical="center"/>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0" fontId="5" fillId="0" borderId="0">
      <alignment vertical="center"/>
    </xf>
    <xf numFmtId="168" fontId="5" fillId="0" borderId="0" applyFont="0" applyFill="0" applyBorder="0" applyAlignment="0" applyProtection="0"/>
    <xf numFmtId="0" fontId="5" fillId="0" borderId="0">
      <alignment vertical="center"/>
    </xf>
    <xf numFmtId="0" fontId="5" fillId="0" borderId="0">
      <alignment vertical="center"/>
    </xf>
    <xf numFmtId="168" fontId="5" fillId="0" borderId="0" applyFont="0" applyFill="0" applyBorder="0" applyAlignment="0" applyProtection="0"/>
    <xf numFmtId="0" fontId="5" fillId="0" borderId="0">
      <alignment vertical="center"/>
    </xf>
    <xf numFmtId="0" fontId="5" fillId="0" borderId="0">
      <alignment vertical="center"/>
    </xf>
    <xf numFmtId="168"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168" fontId="4" fillId="0" borderId="0" applyFont="0" applyFill="0" applyBorder="0" applyAlignment="0" applyProtection="0"/>
    <xf numFmtId="0" fontId="4" fillId="0" borderId="0">
      <alignment vertical="center"/>
    </xf>
    <xf numFmtId="0" fontId="4" fillId="0" borderId="0">
      <alignment vertical="center"/>
    </xf>
    <xf numFmtId="168" fontId="4" fillId="0" borderId="0" applyFont="0" applyFill="0" applyBorder="0" applyAlignment="0" applyProtection="0"/>
    <xf numFmtId="0" fontId="4" fillId="0" borderId="0">
      <alignment vertical="center"/>
    </xf>
    <xf numFmtId="0" fontId="4" fillId="0" borderId="0">
      <alignment vertical="center"/>
    </xf>
    <xf numFmtId="168"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0" fontId="4" fillId="0" borderId="0">
      <alignment vertical="center"/>
    </xf>
    <xf numFmtId="41"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168" fontId="3" fillId="0" borderId="0" applyFont="0" applyFill="0" applyBorder="0" applyAlignment="0" applyProtection="0"/>
    <xf numFmtId="0" fontId="3" fillId="0" borderId="0">
      <alignment vertical="center"/>
    </xf>
    <xf numFmtId="0" fontId="3" fillId="0" borderId="0">
      <alignment vertical="center"/>
    </xf>
    <xf numFmtId="168" fontId="3" fillId="0" borderId="0" applyFont="0" applyFill="0" applyBorder="0" applyAlignment="0" applyProtection="0"/>
    <xf numFmtId="0" fontId="3" fillId="0" borderId="0">
      <alignment vertical="center"/>
    </xf>
    <xf numFmtId="0" fontId="3" fillId="0" borderId="0">
      <alignment vertical="center"/>
    </xf>
    <xf numFmtId="168"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41"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168" fontId="3" fillId="0" borderId="0" applyFont="0" applyFill="0" applyBorder="0" applyAlignment="0" applyProtection="0"/>
    <xf numFmtId="0" fontId="3" fillId="0" borderId="0">
      <alignment vertical="center"/>
    </xf>
    <xf numFmtId="0" fontId="3" fillId="0" borderId="0">
      <alignment vertical="center"/>
    </xf>
    <xf numFmtId="168" fontId="3" fillId="0" borderId="0" applyFont="0" applyFill="0" applyBorder="0" applyAlignment="0" applyProtection="0"/>
    <xf numFmtId="0" fontId="3" fillId="0" borderId="0">
      <alignment vertical="center"/>
    </xf>
    <xf numFmtId="0" fontId="3" fillId="0" borderId="0">
      <alignment vertical="center"/>
    </xf>
    <xf numFmtId="168"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10">
    <xf numFmtId="0" fontId="0" fillId="0" borderId="0" xfId="0">
      <alignment vertical="center"/>
    </xf>
    <xf numFmtId="0" fontId="18" fillId="0" borderId="0" xfId="0" applyFont="1" applyFill="1" applyBorder="1" applyAlignment="1">
      <alignment horizontal="left" vertical="center"/>
    </xf>
    <xf numFmtId="0" fontId="59" fillId="0" borderId="1" xfId="1" applyFont="1" applyFill="1" applyBorder="1">
      <alignment vertical="center"/>
    </xf>
    <xf numFmtId="0" fontId="15" fillId="0" borderId="1" xfId="0" applyFont="1" applyFill="1" applyBorder="1" applyAlignment="1">
      <alignment vertical="center" wrapText="1"/>
    </xf>
    <xf numFmtId="0" fontId="0" fillId="0" borderId="0" xfId="0" applyFill="1">
      <alignment vertical="center"/>
    </xf>
    <xf numFmtId="0" fontId="54" fillId="0" borderId="0" xfId="0" applyFont="1" applyFill="1">
      <alignment vertical="center"/>
    </xf>
    <xf numFmtId="0" fontId="54" fillId="0" borderId="1" xfId="0" applyFont="1" applyFill="1" applyBorder="1" applyAlignment="1">
      <alignment vertical="center" wrapText="1"/>
    </xf>
    <xf numFmtId="0" fontId="45" fillId="0" borderId="0" xfId="0" applyFont="1" applyFill="1">
      <alignment vertical="center"/>
    </xf>
    <xf numFmtId="0" fontId="0" fillId="0" borderId="0" xfId="0" applyFill="1" applyBorder="1">
      <alignment vertical="center"/>
    </xf>
    <xf numFmtId="0" fontId="24" fillId="0" borderId="0" xfId="0" applyFont="1" applyFill="1" applyAlignment="1">
      <alignment vertical="center"/>
    </xf>
    <xf numFmtId="0" fontId="43" fillId="0" borderId="0" xfId="0" applyFont="1" applyFill="1">
      <alignment vertical="center"/>
    </xf>
    <xf numFmtId="0" fontId="44" fillId="0" borderId="0" xfId="0" applyFont="1" applyFill="1">
      <alignment vertical="center"/>
    </xf>
    <xf numFmtId="0" fontId="44" fillId="0" borderId="0" xfId="0" applyFont="1" applyFill="1" applyAlignment="1">
      <alignment vertical="center"/>
    </xf>
    <xf numFmtId="0" fontId="23" fillId="0" borderId="0" xfId="0" applyFont="1" applyFill="1" applyAlignment="1">
      <alignment vertical="center"/>
    </xf>
    <xf numFmtId="0" fontId="0" fillId="0" borderId="0" xfId="0" applyFill="1" applyBorder="1" applyAlignment="1">
      <alignment vertical="center" wrapText="1"/>
    </xf>
    <xf numFmtId="0" fontId="23" fillId="0" borderId="0" xfId="0" applyFont="1" applyFill="1">
      <alignmen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29" fillId="0" borderId="1" xfId="0" applyFont="1" applyFill="1" applyBorder="1" applyAlignment="1">
      <alignment vertical="center"/>
    </xf>
    <xf numFmtId="0" fontId="27" fillId="0" borderId="1" xfId="0" applyFont="1" applyFill="1" applyBorder="1" applyAlignment="1">
      <alignment horizontal="center" vertical="top" wrapText="1"/>
    </xf>
    <xf numFmtId="0" fontId="31" fillId="0" borderId="1" xfId="0" applyFont="1" applyFill="1" applyBorder="1">
      <alignment vertical="center"/>
    </xf>
    <xf numFmtId="0" fontId="30" fillId="0" borderId="1" xfId="0" applyFont="1" applyFill="1" applyBorder="1">
      <alignment vertical="center"/>
    </xf>
    <xf numFmtId="0" fontId="27" fillId="0" borderId="0" xfId="0" applyFont="1" applyFill="1" applyBorder="1" applyAlignment="1">
      <alignment horizontal="center" vertical="top" wrapText="1"/>
    </xf>
    <xf numFmtId="0" fontId="31" fillId="0" borderId="0" xfId="0" applyFont="1" applyFill="1" applyBorder="1">
      <alignment vertical="center"/>
    </xf>
    <xf numFmtId="0" fontId="30" fillId="0" borderId="0" xfId="0" applyFont="1" applyFill="1" applyBorder="1">
      <alignment vertical="center"/>
    </xf>
    <xf numFmtId="0" fontId="28" fillId="0" borderId="0" xfId="0" applyFont="1" applyFill="1">
      <alignment vertical="center"/>
    </xf>
    <xf numFmtId="0" fontId="26" fillId="0" borderId="0" xfId="0" applyFont="1" applyFill="1" applyAlignment="1">
      <alignment vertical="center" wrapText="1"/>
    </xf>
    <xf numFmtId="0" fontId="34"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28" fillId="0" borderId="6" xfId="0" applyFont="1" applyFill="1" applyBorder="1" applyAlignment="1">
      <alignment horizontal="center" vertical="center"/>
    </xf>
    <xf numFmtId="0" fontId="28" fillId="0" borderId="8" xfId="0" applyFont="1" applyFill="1" applyBorder="1" applyAlignment="1">
      <alignment horizontal="center" vertical="center"/>
    </xf>
    <xf numFmtId="0" fontId="21"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37" fillId="0" borderId="1" xfId="1" applyFont="1" applyFill="1" applyBorder="1" applyAlignment="1">
      <alignment horizontal="center" vertical="center" wrapText="1"/>
    </xf>
    <xf numFmtId="0" fontId="15" fillId="0" borderId="0" xfId="0" applyFont="1" applyFill="1">
      <alignment vertical="center"/>
    </xf>
    <xf numFmtId="0" fontId="52" fillId="0" borderId="1" xfId="1" applyFont="1" applyFill="1" applyBorder="1" applyAlignment="1">
      <alignment vertical="center" wrapText="1"/>
    </xf>
    <xf numFmtId="0" fontId="17" fillId="0" borderId="1" xfId="0" applyFont="1" applyFill="1" applyBorder="1" applyAlignment="1">
      <alignment vertical="center" wrapText="1"/>
    </xf>
    <xf numFmtId="0" fontId="23" fillId="0" borderId="12" xfId="0" applyFont="1" applyFill="1" applyBorder="1" applyAlignment="1">
      <alignment horizontal="center" vertical="center"/>
    </xf>
    <xf numFmtId="0" fontId="20" fillId="0" borderId="1" xfId="0" applyFont="1" applyFill="1" applyBorder="1" applyAlignment="1">
      <alignment vertical="center" wrapText="1"/>
    </xf>
    <xf numFmtId="0" fontId="59" fillId="0" borderId="1" xfId="1" applyFont="1" applyFill="1" applyBorder="1" applyAlignment="1">
      <alignment vertical="center" wrapText="1"/>
    </xf>
    <xf numFmtId="0" fontId="37" fillId="0" borderId="7" xfId="1" applyFont="1" applyFill="1" applyBorder="1" applyAlignment="1">
      <alignment vertical="center" wrapText="1"/>
    </xf>
    <xf numFmtId="0" fontId="18"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3" fillId="0" borderId="0" xfId="1" applyFill="1" applyBorder="1" applyAlignment="1">
      <alignment horizontal="left" vertical="center" wrapText="1"/>
    </xf>
    <xf numFmtId="0" fontId="0" fillId="0" borderId="0" xfId="0" applyFill="1" applyAlignment="1">
      <alignment horizontal="center" vertical="center"/>
    </xf>
    <xf numFmtId="0" fontId="20"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53" fillId="3" borderId="1" xfId="0" applyFont="1" applyFill="1" applyBorder="1" applyAlignment="1">
      <alignment vertical="center" wrapText="1"/>
    </xf>
    <xf numFmtId="0" fontId="46" fillId="2" borderId="3" xfId="0" applyFont="1" applyFill="1" applyBorder="1" applyAlignment="1">
      <alignment vertical="center" wrapText="1"/>
    </xf>
    <xf numFmtId="0" fontId="42" fillId="2" borderId="1" xfId="0" applyFont="1" applyFill="1" applyBorder="1" applyAlignment="1">
      <alignment horizontal="center" vertical="center" wrapText="1"/>
    </xf>
    <xf numFmtId="0" fontId="53" fillId="2" borderId="1" xfId="0" applyFont="1" applyFill="1" applyBorder="1">
      <alignment vertical="center"/>
    </xf>
    <xf numFmtId="0" fontId="41" fillId="3" borderId="1" xfId="0" applyFont="1" applyFill="1" applyBorder="1" applyAlignment="1">
      <alignment horizontal="center" vertical="center" wrapText="1"/>
    </xf>
    <xf numFmtId="0" fontId="41" fillId="3" borderId="1" xfId="0" applyFont="1" applyFill="1" applyBorder="1" applyAlignment="1">
      <alignment horizontal="left" vertical="center" wrapText="1"/>
    </xf>
    <xf numFmtId="0" fontId="49" fillId="3" borderId="1" xfId="0" applyFont="1" applyFill="1" applyBorder="1" applyAlignment="1">
      <alignment horizontal="left" vertical="center" wrapText="1"/>
    </xf>
    <xf numFmtId="0" fontId="37" fillId="3" borderId="1" xfId="1" applyFont="1" applyFill="1" applyBorder="1" applyAlignment="1">
      <alignment vertical="center" wrapText="1"/>
    </xf>
    <xf numFmtId="16" fontId="41" fillId="3"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9" fontId="25" fillId="2"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horizontal="left" vertical="center" wrapText="1"/>
    </xf>
    <xf numFmtId="9" fontId="41" fillId="3" borderId="1" xfId="0" applyNumberFormat="1" applyFont="1" applyFill="1" applyBorder="1" applyAlignment="1">
      <alignment horizontal="center" vertical="center" wrapText="1"/>
    </xf>
    <xf numFmtId="0" fontId="50" fillId="3" borderId="1" xfId="1" applyFont="1" applyFill="1" applyBorder="1" applyAlignment="1">
      <alignment horizontal="left" vertical="center" wrapText="1"/>
    </xf>
    <xf numFmtId="0" fontId="51" fillId="3" borderId="1" xfId="0" applyFont="1" applyFill="1" applyBorder="1" applyAlignment="1">
      <alignment horizontal="left" vertical="center"/>
    </xf>
    <xf numFmtId="0" fontId="25" fillId="2" borderId="1" xfId="0" applyFont="1" applyFill="1" applyBorder="1">
      <alignment vertical="center"/>
    </xf>
    <xf numFmtId="0" fontId="23" fillId="2" borderId="1" xfId="0" applyFont="1" applyFill="1" applyBorder="1">
      <alignment vertical="center"/>
    </xf>
    <xf numFmtId="0" fontId="0" fillId="3" borderId="1" xfId="0" applyFill="1" applyBorder="1">
      <alignment vertical="center"/>
    </xf>
    <xf numFmtId="0" fontId="0" fillId="2" borderId="1" xfId="0" applyFill="1" applyBorder="1">
      <alignment vertical="center"/>
    </xf>
    <xf numFmtId="0" fontId="28" fillId="3" borderId="14" xfId="0" applyFont="1" applyFill="1" applyBorder="1" applyAlignment="1">
      <alignment horizontal="center" vertical="center"/>
    </xf>
    <xf numFmtId="0" fontId="28" fillId="3" borderId="2" xfId="0" applyFont="1" applyFill="1" applyBorder="1" applyAlignment="1">
      <alignment horizontal="center" vertical="center"/>
    </xf>
    <xf numFmtId="0" fontId="0" fillId="3" borderId="1" xfId="0" applyFill="1" applyBorder="1" applyAlignment="1">
      <alignment horizontal="left" vertical="center"/>
    </xf>
    <xf numFmtId="0" fontId="28" fillId="3" borderId="1"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35" fillId="3" borderId="1" xfId="0" applyFont="1" applyFill="1" applyBorder="1" applyAlignment="1">
      <alignment vertical="center" wrapText="1"/>
    </xf>
    <xf numFmtId="0" fontId="0" fillId="2" borderId="0" xfId="0" applyFill="1">
      <alignment vertical="center"/>
    </xf>
    <xf numFmtId="0" fontId="12" fillId="2" borderId="0" xfId="0" applyFont="1" applyFill="1">
      <alignment vertical="center"/>
    </xf>
    <xf numFmtId="0" fontId="33" fillId="3" borderId="1" xfId="1" applyFill="1" applyBorder="1" applyAlignment="1">
      <alignment vertical="center" wrapText="1"/>
    </xf>
    <xf numFmtId="0" fontId="15" fillId="2" borderId="8" xfId="0" applyFont="1" applyFill="1" applyBorder="1">
      <alignment vertical="center"/>
    </xf>
    <xf numFmtId="0" fontId="44" fillId="2" borderId="3" xfId="0" applyFont="1" applyFill="1" applyBorder="1">
      <alignment vertical="center"/>
    </xf>
    <xf numFmtId="0" fontId="44" fillId="2" borderId="4" xfId="0" applyFont="1" applyFill="1" applyBorder="1">
      <alignment vertical="center"/>
    </xf>
    <xf numFmtId="0" fontId="15" fillId="2" borderId="4" xfId="0" applyFont="1" applyFill="1" applyBorder="1">
      <alignment vertical="center"/>
    </xf>
    <xf numFmtId="0" fontId="15" fillId="2" borderId="5" xfId="0" applyFont="1" applyFill="1" applyBorder="1">
      <alignment vertical="center"/>
    </xf>
    <xf numFmtId="0" fontId="23" fillId="2" borderId="1" xfId="4" applyFont="1" applyFill="1" applyBorder="1" applyAlignment="1">
      <alignment horizontal="center" vertical="center"/>
    </xf>
    <xf numFmtId="0" fontId="38" fillId="2" borderId="1" xfId="4" applyFont="1" applyFill="1" applyBorder="1" applyAlignment="1">
      <alignment horizontal="center" vertical="center"/>
    </xf>
    <xf numFmtId="165" fontId="23" fillId="3" borderId="1" xfId="3" applyFont="1" applyFill="1" applyBorder="1" applyAlignment="1">
      <alignment horizontal="center" vertical="center"/>
    </xf>
    <xf numFmtId="165" fontId="23" fillId="3" borderId="1" xfId="3" applyFont="1" applyFill="1" applyBorder="1" applyAlignment="1">
      <alignment vertical="center" wrapText="1"/>
    </xf>
    <xf numFmtId="165" fontId="23" fillId="3" borderId="1" xfId="3" applyFont="1" applyFill="1" applyBorder="1" applyAlignment="1">
      <alignment vertical="center"/>
    </xf>
    <xf numFmtId="0" fontId="45"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3" fillId="2" borderId="1" xfId="0" applyFont="1" applyFill="1" applyBorder="1" applyAlignment="1">
      <alignment horizontal="center" vertical="center" wrapText="1"/>
    </xf>
    <xf numFmtId="0" fontId="55" fillId="2" borderId="0" xfId="0" applyFont="1" applyFill="1">
      <alignment vertical="center"/>
    </xf>
    <xf numFmtId="0" fontId="54" fillId="2" borderId="0" xfId="0" applyFont="1" applyFill="1">
      <alignment vertical="center"/>
    </xf>
    <xf numFmtId="0" fontId="58" fillId="2" borderId="1" xfId="0" applyFont="1" applyFill="1" applyBorder="1" applyAlignment="1">
      <alignment vertical="center" wrapText="1"/>
    </xf>
    <xf numFmtId="0" fontId="58" fillId="2" borderId="1" xfId="0" applyFont="1" applyFill="1" applyBorder="1">
      <alignment vertical="center"/>
    </xf>
    <xf numFmtId="0" fontId="56" fillId="2" borderId="1" xfId="0" applyFont="1" applyFill="1" applyBorder="1">
      <alignment vertical="center"/>
    </xf>
    <xf numFmtId="0" fontId="13" fillId="3" borderId="1" xfId="0" applyFont="1" applyFill="1" applyBorder="1" applyAlignment="1">
      <alignment vertical="center" wrapText="1"/>
    </xf>
    <xf numFmtId="0" fontId="57" fillId="2" borderId="1" xfId="0" applyFont="1" applyFill="1" applyBorder="1">
      <alignment vertical="center"/>
    </xf>
    <xf numFmtId="0" fontId="54" fillId="2" borderId="1" xfId="0" applyFont="1" applyFill="1" applyBorder="1" applyAlignment="1">
      <alignment vertical="center" wrapText="1"/>
    </xf>
    <xf numFmtId="0" fontId="25" fillId="2" borderId="1" xfId="0" applyFont="1" applyFill="1" applyBorder="1" applyAlignment="1">
      <alignment horizontal="center" vertical="center"/>
    </xf>
    <xf numFmtId="0" fontId="35" fillId="0" borderId="7" xfId="0" applyFont="1" applyFill="1" applyBorder="1" applyAlignment="1">
      <alignment horizontal="center" vertical="center" wrapText="1"/>
    </xf>
    <xf numFmtId="0" fontId="37" fillId="0" borderId="7" xfId="1" applyFont="1" applyFill="1" applyBorder="1" applyAlignment="1">
      <alignment horizontal="center" vertical="center" wrapText="1"/>
    </xf>
    <xf numFmtId="0" fontId="35" fillId="0" borderId="7" xfId="0" applyFont="1" applyFill="1" applyBorder="1" applyAlignment="1">
      <alignment horizontal="left" vertical="center" wrapText="1"/>
    </xf>
    <xf numFmtId="0" fontId="15" fillId="0" borderId="12" xfId="0" applyFont="1" applyFill="1" applyBorder="1">
      <alignment vertical="center"/>
    </xf>
    <xf numFmtId="0" fontId="59" fillId="0" borderId="7" xfId="1" applyFont="1" applyFill="1" applyBorder="1" applyAlignment="1">
      <alignment horizontal="center" vertical="center" wrapText="1"/>
    </xf>
    <xf numFmtId="0" fontId="23" fillId="0" borderId="7" xfId="4" applyFont="1" applyFill="1" applyBorder="1" applyAlignment="1">
      <alignment horizontal="center" vertical="center" wrapText="1"/>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0" xfId="0" applyFill="1" applyBorder="1" applyAlignment="1">
      <alignment vertical="center"/>
    </xf>
    <xf numFmtId="166" fontId="0" fillId="4" borderId="0" xfId="11" applyNumberFormat="1" applyFont="1" applyFill="1"/>
    <xf numFmtId="0" fontId="56" fillId="2" borderId="0" xfId="0" applyFont="1" applyFill="1">
      <alignment vertical="center"/>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57" fillId="0" borderId="0" xfId="0" applyFont="1" applyFill="1" applyBorder="1" applyAlignment="1">
      <alignment horizontal="center" vertical="center"/>
    </xf>
    <xf numFmtId="0" fontId="54" fillId="2" borderId="9" xfId="0" applyFont="1" applyFill="1" applyBorder="1" applyAlignment="1">
      <alignment horizontal="center" vertical="center" wrapText="1"/>
    </xf>
    <xf numFmtId="0" fontId="11" fillId="0" borderId="0" xfId="0" applyFont="1" applyAlignment="1">
      <alignment vertical="center" wrapText="1"/>
    </xf>
    <xf numFmtId="0" fontId="68" fillId="0" borderId="0" xfId="0" applyFont="1" applyFill="1" applyBorder="1" applyAlignment="1">
      <alignment horizontal="center" vertical="center"/>
    </xf>
    <xf numFmtId="0" fontId="68" fillId="0" borderId="0" xfId="0" applyFont="1" applyFill="1" applyBorder="1" applyAlignment="1">
      <alignment horizontal="center" vertical="center" wrapText="1"/>
    </xf>
    <xf numFmtId="9" fontId="68" fillId="0" borderId="0" xfId="0" applyNumberFormat="1" applyFont="1" applyFill="1" applyBorder="1" applyAlignment="1">
      <alignment horizontal="center" vertical="center"/>
    </xf>
    <xf numFmtId="0" fontId="37" fillId="0" borderId="5" xfId="1" applyFont="1" applyFill="1" applyBorder="1" applyAlignment="1">
      <alignment horizontal="center" vertical="center" wrapText="1"/>
    </xf>
    <xf numFmtId="0" fontId="52" fillId="0" borderId="5" xfId="1" applyFont="1" applyFill="1" applyBorder="1" applyAlignment="1">
      <alignment vertical="center" wrapText="1"/>
    </xf>
    <xf numFmtId="0" fontId="35" fillId="0" borderId="0" xfId="0" applyFont="1" applyBorder="1" applyAlignment="1">
      <alignment vertical="center" wrapText="1"/>
    </xf>
    <xf numFmtId="0" fontId="70" fillId="0" borderId="0" xfId="0" applyFont="1" applyFill="1" applyBorder="1" applyAlignment="1">
      <alignment horizontal="center" vertical="center"/>
    </xf>
    <xf numFmtId="0" fontId="70" fillId="0" borderId="0" xfId="0" applyFont="1" applyFill="1" applyBorder="1" applyAlignment="1">
      <alignment horizontal="center" vertical="center" wrapText="1"/>
    </xf>
    <xf numFmtId="9" fontId="70" fillId="0" borderId="0" xfId="0" applyNumberFormat="1" applyFont="1" applyFill="1" applyBorder="1" applyAlignment="1">
      <alignment horizontal="center" vertical="center"/>
    </xf>
    <xf numFmtId="0" fontId="35" fillId="0" borderId="1" xfId="0" applyFont="1" applyBorder="1" applyAlignment="1">
      <alignment horizontal="center" vertical="center"/>
    </xf>
    <xf numFmtId="0" fontId="70" fillId="5" borderId="1" xfId="0" applyFont="1" applyFill="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vertical="center" wrapText="1"/>
    </xf>
    <xf numFmtId="10" fontId="35" fillId="0" borderId="3" xfId="0" applyNumberFormat="1" applyFont="1" applyBorder="1" applyAlignment="1">
      <alignment horizontal="center" vertical="center"/>
    </xf>
    <xf numFmtId="0" fontId="68" fillId="7" borderId="1" xfId="0" applyFont="1" applyFill="1" applyBorder="1" applyAlignment="1">
      <alignment horizontal="center" vertical="center"/>
    </xf>
    <xf numFmtId="0" fontId="69" fillId="5" borderId="1" xfId="0" applyFont="1" applyFill="1" applyBorder="1" applyAlignment="1">
      <alignment horizontal="center" vertical="center"/>
    </xf>
    <xf numFmtId="0" fontId="69" fillId="5" borderId="1" xfId="0" applyFont="1" applyFill="1" applyBorder="1" applyAlignment="1">
      <alignment horizontal="center" vertical="center" wrapText="1"/>
    </xf>
    <xf numFmtId="0" fontId="71" fillId="0" borderId="1" xfId="0" applyFont="1" applyBorder="1">
      <alignment vertical="center"/>
    </xf>
    <xf numFmtId="0" fontId="70" fillId="5" borderId="9" xfId="0" applyFont="1" applyFill="1" applyBorder="1" applyAlignment="1">
      <alignment horizontal="center" vertical="center"/>
    </xf>
    <xf numFmtId="0" fontId="70" fillId="5" borderId="9" xfId="0" applyFont="1" applyFill="1" applyBorder="1" applyAlignment="1">
      <alignment horizontal="center" vertical="center" wrapText="1"/>
    </xf>
    <xf numFmtId="0" fontId="70" fillId="5" borderId="14" xfId="0" applyFont="1" applyFill="1" applyBorder="1" applyAlignment="1">
      <alignment horizontal="center" vertical="center" wrapText="1"/>
    </xf>
    <xf numFmtId="9" fontId="70" fillId="6" borderId="3" xfId="0" applyNumberFormat="1" applyFont="1" applyFill="1" applyBorder="1" applyAlignment="1">
      <alignment horizontal="center" vertical="center" wrapText="1"/>
    </xf>
    <xf numFmtId="0" fontId="71" fillId="0" borderId="1" xfId="0" applyFont="1" applyBorder="1" applyAlignment="1">
      <alignment horizontal="center" vertical="center"/>
    </xf>
    <xf numFmtId="0" fontId="72" fillId="7" borderId="1" xfId="0" applyFont="1" applyFill="1" applyBorder="1" applyAlignment="1">
      <alignment horizontal="center" vertical="center"/>
    </xf>
    <xf numFmtId="9" fontId="72" fillId="7" borderId="1" xfId="0" applyNumberFormat="1" applyFont="1" applyFill="1" applyBorder="1" applyAlignment="1">
      <alignment horizontal="center" vertical="center"/>
    </xf>
    <xf numFmtId="1" fontId="70" fillId="6" borderId="3" xfId="0" applyNumberFormat="1" applyFont="1" applyFill="1" applyBorder="1" applyAlignment="1">
      <alignment horizontal="center" vertical="center" wrapText="1"/>
    </xf>
    <xf numFmtId="0" fontId="33" fillId="3" borderId="1" xfId="1" applyFill="1" applyBorder="1" applyAlignment="1">
      <alignment horizontal="left" vertical="center" wrapText="1"/>
    </xf>
    <xf numFmtId="165" fontId="0" fillId="3" borderId="1" xfId="3" applyFont="1" applyFill="1" applyBorder="1" applyAlignment="1">
      <alignment horizontal="center" vertical="center"/>
    </xf>
    <xf numFmtId="0" fontId="0" fillId="8" borderId="0" xfId="0" applyFill="1" applyBorder="1">
      <alignment vertical="center"/>
    </xf>
    <xf numFmtId="0" fontId="57" fillId="8" borderId="3" xfId="0"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1" xfId="0" applyFont="1" applyFill="1" applyBorder="1" applyAlignment="1">
      <alignment vertical="center" wrapText="1"/>
    </xf>
    <xf numFmtId="0" fontId="33" fillId="0" borderId="1" xfId="1" applyFill="1" applyBorder="1" applyAlignment="1">
      <alignment horizontal="left" vertical="center" wrapText="1"/>
    </xf>
    <xf numFmtId="0" fontId="31" fillId="3" borderId="1" xfId="0" applyFont="1" applyFill="1" applyBorder="1" applyAlignment="1">
      <alignment horizontal="justify" vertical="center" wrapText="1"/>
    </xf>
    <xf numFmtId="0" fontId="0" fillId="0" borderId="0" xfId="0" applyFill="1">
      <alignment vertical="center"/>
    </xf>
    <xf numFmtId="0" fontId="37" fillId="0" borderId="7" xfId="1" applyFont="1" applyFill="1" applyBorder="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vertical="center" wrapText="1"/>
    </xf>
    <xf numFmtId="0" fontId="33" fillId="3" borderId="1" xfId="1" applyFill="1" applyBorder="1" applyAlignment="1">
      <alignment vertical="center" wrapText="1"/>
    </xf>
    <xf numFmtId="0" fontId="57" fillId="3" borderId="1" xfId="0" applyFont="1" applyFill="1" applyBorder="1" applyAlignment="1">
      <alignment vertical="center" wrapText="1"/>
    </xf>
    <xf numFmtId="0" fontId="54" fillId="3" borderId="1" xfId="0" applyFont="1" applyFill="1" applyBorder="1" applyAlignment="1">
      <alignment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7" fillId="3" borderId="9" xfId="0" applyFont="1" applyFill="1" applyBorder="1" applyAlignment="1">
      <alignment vertical="center" wrapText="1"/>
    </xf>
    <xf numFmtId="0" fontId="5" fillId="3" borderId="1" xfId="0" applyFont="1" applyFill="1" applyBorder="1" applyAlignment="1">
      <alignment horizontal="center" vertical="center"/>
    </xf>
    <xf numFmtId="0" fontId="0" fillId="8" borderId="0" xfId="0" applyFill="1">
      <alignment vertical="center"/>
    </xf>
    <xf numFmtId="0" fontId="39" fillId="3" borderId="1" xfId="170" applyFont="1" applyFill="1" applyBorder="1" applyAlignment="1">
      <alignment horizontal="left" vertical="center" wrapText="1"/>
    </xf>
    <xf numFmtId="3" fontId="5" fillId="3" borderId="1" xfId="170" applyNumberFormat="1" applyFont="1" applyFill="1" applyBorder="1" applyAlignment="1">
      <alignment horizontal="center" vertical="center"/>
    </xf>
    <xf numFmtId="3" fontId="5" fillId="3" borderId="1" xfId="170" applyNumberFormat="1" applyFont="1" applyFill="1" applyBorder="1" applyAlignment="1">
      <alignment horizontal="right" vertical="center"/>
    </xf>
    <xf numFmtId="0" fontId="0" fillId="8" borderId="0" xfId="0" applyFill="1" applyAlignment="1">
      <alignment horizontal="left" vertical="center"/>
    </xf>
    <xf numFmtId="0" fontId="54" fillId="3" borderId="1" xfId="96" applyFont="1" applyFill="1" applyBorder="1" applyAlignment="1">
      <alignment horizontal="center" vertical="center" wrapText="1"/>
    </xf>
    <xf numFmtId="0" fontId="54" fillId="3" borderId="1" xfId="96" applyFont="1" applyFill="1" applyBorder="1" applyAlignment="1">
      <alignment horizontal="justify" vertical="center"/>
    </xf>
    <xf numFmtId="0" fontId="45" fillId="3" borderId="3" xfId="0" applyFont="1" applyFill="1" applyBorder="1">
      <alignment vertical="center"/>
    </xf>
    <xf numFmtId="0" fontId="0" fillId="3" borderId="4" xfId="0" applyFill="1" applyBorder="1">
      <alignment vertical="center"/>
    </xf>
    <xf numFmtId="0" fontId="37" fillId="3" borderId="5" xfId="1" applyFont="1" applyFill="1" applyBorder="1" applyAlignment="1">
      <alignment vertical="center" wrapText="1"/>
    </xf>
    <xf numFmtId="0" fontId="20" fillId="3" borderId="1" xfId="0" applyFont="1" applyFill="1" applyBorder="1" applyAlignment="1">
      <alignment horizontal="center" vertical="center" wrapText="1"/>
    </xf>
    <xf numFmtId="0" fontId="7" fillId="3" borderId="1" xfId="0" quotePrefix="1" applyFont="1" applyFill="1" applyBorder="1" applyAlignment="1">
      <alignment horizontal="center" vertical="center" wrapText="1"/>
    </xf>
    <xf numFmtId="0" fontId="54" fillId="3" borderId="1" xfId="0" applyFont="1" applyFill="1" applyBorder="1" applyAlignment="1">
      <alignment horizontal="center" vertical="center"/>
    </xf>
    <xf numFmtId="0" fontId="73" fillId="3" borderId="1" xfId="0" applyFont="1" applyFill="1" applyBorder="1" applyAlignment="1">
      <alignment vertical="center" wrapText="1"/>
    </xf>
    <xf numFmtId="166" fontId="0" fillId="0" borderId="1" xfId="11" applyNumberFormat="1" applyFont="1" applyFill="1" applyBorder="1" applyAlignment="1">
      <alignment vertical="center"/>
    </xf>
    <xf numFmtId="0" fontId="23" fillId="0" borderId="3" xfId="0" applyFont="1" applyFill="1" applyBorder="1" applyAlignment="1"/>
    <xf numFmtId="165" fontId="4" fillId="3" borderId="1" xfId="3" applyFont="1" applyFill="1" applyBorder="1" applyAlignment="1">
      <alignment horizontal="center" vertical="center"/>
    </xf>
    <xf numFmtId="0" fontId="58" fillId="3" borderId="1" xfId="44" applyFont="1" applyFill="1" applyBorder="1" applyAlignment="1">
      <alignment horizontal="center" vertical="center" wrapText="1"/>
    </xf>
    <xf numFmtId="165" fontId="4" fillId="3" borderId="1" xfId="3" applyFont="1" applyFill="1" applyBorder="1" applyAlignment="1">
      <alignment vertical="center"/>
    </xf>
    <xf numFmtId="165" fontId="4" fillId="3" borderId="11" xfId="3" applyFont="1" applyFill="1" applyBorder="1" applyAlignment="1">
      <alignment vertical="center"/>
    </xf>
    <xf numFmtId="167" fontId="23" fillId="0" borderId="1" xfId="11" applyNumberFormat="1" applyFont="1" applyFill="1" applyBorder="1"/>
    <xf numFmtId="165" fontId="4" fillId="3" borderId="7" xfId="3" applyFont="1" applyFill="1" applyBorder="1" applyAlignment="1">
      <alignment horizontal="center" vertical="center"/>
    </xf>
    <xf numFmtId="165" fontId="4" fillId="3" borderId="1" xfId="3" applyFont="1" applyFill="1" applyBorder="1" applyAlignment="1">
      <alignment vertical="center" wrapText="1"/>
    </xf>
    <xf numFmtId="166" fontId="23" fillId="0" borderId="1" xfId="11" applyNumberFormat="1" applyFont="1" applyFill="1" applyBorder="1"/>
    <xf numFmtId="165" fontId="4" fillId="3" borderId="11" xfId="3" applyFont="1" applyFill="1" applyBorder="1" applyAlignment="1">
      <alignment horizontal="center" vertical="center"/>
    </xf>
    <xf numFmtId="3" fontId="4" fillId="3" borderId="1" xfId="388" applyNumberFormat="1" applyFont="1" applyFill="1" applyBorder="1" applyAlignment="1">
      <alignment horizontal="right" vertical="center"/>
    </xf>
    <xf numFmtId="3" fontId="23" fillId="3" borderId="1" xfId="388" applyNumberFormat="1" applyFont="1" applyFill="1" applyBorder="1" applyAlignment="1">
      <alignment horizontal="right" vertical="center"/>
    </xf>
    <xf numFmtId="0" fontId="54" fillId="3" borderId="1" xfId="365" applyFont="1" applyFill="1" applyBorder="1" applyAlignment="1">
      <alignment horizontal="center" vertical="center" wrapText="1"/>
    </xf>
    <xf numFmtId="0" fontId="78" fillId="3" borderId="1" xfId="1" applyFont="1" applyFill="1" applyBorder="1" applyAlignment="1">
      <alignment horizontal="left" vertical="center" wrapText="1"/>
    </xf>
    <xf numFmtId="0" fontId="54" fillId="3" borderId="11" xfId="0" applyFont="1" applyFill="1" applyBorder="1" applyAlignment="1">
      <alignment horizontal="center" vertical="center"/>
    </xf>
    <xf numFmtId="9" fontId="79" fillId="3" borderId="1" xfId="0" applyNumberFormat="1" applyFont="1" applyFill="1" applyBorder="1" applyAlignment="1">
      <alignment horizontal="center" vertical="center" wrapText="1"/>
    </xf>
    <xf numFmtId="0" fontId="60" fillId="3" borderId="1" xfId="0" applyFont="1" applyFill="1" applyBorder="1" applyAlignment="1">
      <alignment horizontal="left" vertical="center" wrapText="1"/>
    </xf>
    <xf numFmtId="0" fontId="23" fillId="3" borderId="1" xfId="0" applyFont="1" applyFill="1" applyBorder="1" applyAlignment="1">
      <alignment horizontal="left" vertical="center"/>
    </xf>
    <xf numFmtId="0" fontId="23" fillId="3" borderId="5" xfId="0" applyFont="1" applyFill="1" applyBorder="1" applyAlignment="1">
      <alignment horizontal="center" vertical="center"/>
    </xf>
    <xf numFmtId="0" fontId="27" fillId="3" borderId="1" xfId="365" applyFont="1" applyFill="1" applyBorder="1" applyAlignment="1">
      <alignment vertical="center" wrapText="1"/>
    </xf>
    <xf numFmtId="0" fontId="33" fillId="3" borderId="1" xfId="1" applyFill="1" applyBorder="1" applyAlignment="1">
      <alignment horizontal="left" vertical="center" wrapText="1"/>
    </xf>
    <xf numFmtId="0" fontId="57" fillId="3" borderId="1" xfId="332" applyFont="1" applyFill="1" applyBorder="1" applyAlignment="1">
      <alignment vertical="center" wrapText="1"/>
    </xf>
    <xf numFmtId="0" fontId="33" fillId="3" borderId="1" xfId="1" applyFill="1" applyBorder="1" applyAlignment="1">
      <alignment horizontal="left" vertical="center" wrapText="1"/>
    </xf>
    <xf numFmtId="0" fontId="4" fillId="3" borderId="3" xfId="365" applyFont="1" applyFill="1" applyBorder="1" applyAlignment="1">
      <alignment horizontal="center" vertical="center"/>
    </xf>
    <xf numFmtId="0" fontId="4" fillId="3" borderId="5" xfId="365" applyFont="1" applyFill="1" applyBorder="1" applyAlignment="1">
      <alignment horizontal="center" vertical="center"/>
    </xf>
    <xf numFmtId="0" fontId="28" fillId="3" borderId="1" xfId="365" applyFont="1" applyFill="1" applyBorder="1" applyAlignment="1">
      <alignment vertical="center" wrapText="1"/>
    </xf>
    <xf numFmtId="169" fontId="71" fillId="0" borderId="1" xfId="0" applyNumberFormat="1" applyFont="1" applyBorder="1" applyAlignment="1">
      <alignment horizontal="center" vertical="center"/>
    </xf>
    <xf numFmtId="0" fontId="57" fillId="3" borderId="1" xfId="0" applyFont="1" applyFill="1" applyBorder="1" applyAlignment="1">
      <alignment horizontal="center" vertical="center"/>
    </xf>
    <xf numFmtId="0" fontId="54" fillId="3" borderId="11" xfId="0" applyFont="1" applyFill="1" applyBorder="1" applyAlignment="1">
      <alignment vertical="center" wrapText="1"/>
    </xf>
    <xf numFmtId="0" fontId="54" fillId="3" borderId="11" xfId="0" applyFont="1" applyFill="1" applyBorder="1" applyAlignment="1">
      <alignment horizontal="center" vertical="center" wrapText="1"/>
    </xf>
    <xf numFmtId="0" fontId="63" fillId="3" borderId="1"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57" fillId="3" borderId="1" xfId="0" applyFont="1" applyFill="1" applyBorder="1" applyAlignment="1">
      <alignment vertical="center" wrapText="1"/>
    </xf>
    <xf numFmtId="0" fontId="54" fillId="3" borderId="1" xfId="0" applyFont="1" applyFill="1" applyBorder="1" applyAlignment="1">
      <alignment horizontal="center" vertical="center" wrapText="1"/>
    </xf>
    <xf numFmtId="0" fontId="57" fillId="3" borderId="9" xfId="0" applyFont="1" applyFill="1" applyBorder="1" applyAlignment="1">
      <alignment vertical="center" wrapText="1"/>
    </xf>
    <xf numFmtId="0" fontId="60" fillId="3" borderId="1" xfId="0" applyFont="1" applyFill="1" applyBorder="1" applyAlignment="1">
      <alignment horizontal="center" vertical="center" wrapText="1"/>
    </xf>
    <xf numFmtId="0" fontId="57" fillId="3" borderId="1" xfId="809" applyFont="1" applyFill="1" applyBorder="1" applyAlignment="1">
      <alignment horizontal="center" vertical="center" wrapText="1"/>
    </xf>
    <xf numFmtId="0" fontId="73" fillId="3" borderId="3" xfId="809" applyFont="1" applyFill="1" applyBorder="1" applyAlignment="1">
      <alignment horizontal="center" vertical="center" wrapText="1"/>
    </xf>
    <xf numFmtId="0" fontId="0" fillId="0" borderId="0" xfId="0" applyFill="1">
      <alignment vertical="center"/>
    </xf>
    <xf numFmtId="0" fontId="0" fillId="0" borderId="0" xfId="0" applyFill="1" applyBorder="1">
      <alignment vertical="center"/>
    </xf>
    <xf numFmtId="0" fontId="31" fillId="0" borderId="1" xfId="0" applyFont="1" applyFill="1" applyBorder="1">
      <alignment vertical="center"/>
    </xf>
    <xf numFmtId="0" fontId="0" fillId="0" borderId="0" xfId="0" applyFill="1" applyAlignment="1">
      <alignment horizontal="left" vertical="center"/>
    </xf>
    <xf numFmtId="0" fontId="0" fillId="3" borderId="1" xfId="0" applyFill="1" applyBorder="1">
      <alignment vertical="center"/>
    </xf>
    <xf numFmtId="0" fontId="0" fillId="3" borderId="1" xfId="0" applyFill="1" applyBorder="1" applyAlignment="1">
      <alignment horizontal="left" vertical="center"/>
    </xf>
    <xf numFmtId="0" fontId="35" fillId="3" borderId="1" xfId="0" applyFont="1" applyFill="1" applyBorder="1" applyAlignment="1">
      <alignment vertical="center" wrapText="1"/>
    </xf>
    <xf numFmtId="0" fontId="23" fillId="3" borderId="1" xfId="0" applyFont="1" applyFill="1" applyBorder="1" applyAlignment="1">
      <alignment horizontal="center" vertical="center"/>
    </xf>
    <xf numFmtId="0" fontId="2" fillId="3" borderId="1" xfId="0" applyFont="1" applyFill="1" applyBorder="1" applyAlignment="1">
      <alignment vertical="center" wrapText="1"/>
    </xf>
    <xf numFmtId="0" fontId="54" fillId="3" borderId="1" xfId="0" applyFont="1" applyFill="1" applyBorder="1" applyAlignment="1">
      <alignment vertical="center" wrapText="1"/>
    </xf>
    <xf numFmtId="0" fontId="23" fillId="3" borderId="3" xfId="0" applyFont="1" applyFill="1" applyBorder="1" applyAlignment="1"/>
    <xf numFmtId="0" fontId="66" fillId="4" borderId="1" xfId="0" applyFont="1" applyFill="1" applyBorder="1" applyAlignment="1">
      <alignment vertical="center" wrapText="1"/>
    </xf>
    <xf numFmtId="0" fontId="56" fillId="4" borderId="1" xfId="0" applyFont="1" applyFill="1" applyBorder="1" applyAlignment="1">
      <alignment vertical="center"/>
    </xf>
    <xf numFmtId="0" fontId="56"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3" fillId="3" borderId="1" xfId="1" applyFill="1" applyBorder="1" applyAlignment="1">
      <alignment horizontal="left" vertical="center" wrapText="1"/>
    </xf>
    <xf numFmtId="0" fontId="38" fillId="3" borderId="1" xfId="0" applyFont="1" applyFill="1" applyBorder="1" applyAlignment="1">
      <alignment vertical="center" wrapText="1"/>
    </xf>
    <xf numFmtId="3" fontId="75" fillId="3" borderId="0" xfId="0" applyNumberFormat="1" applyFont="1" applyFill="1" applyAlignment="1">
      <alignment vertical="center"/>
    </xf>
    <xf numFmtId="0" fontId="0" fillId="3" borderId="1" xfId="0" applyFill="1" applyBorder="1" applyAlignment="1">
      <alignment horizontal="center" vertical="center"/>
    </xf>
    <xf numFmtId="3" fontId="23" fillId="3" borderId="1"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0" fontId="57" fillId="3" borderId="1" xfId="0" applyFont="1" applyFill="1" applyBorder="1" applyAlignment="1">
      <alignment vertical="center" wrapText="1"/>
    </xf>
    <xf numFmtId="0" fontId="57" fillId="3" borderId="9" xfId="0" applyFont="1" applyFill="1" applyBorder="1" applyAlignment="1">
      <alignment vertical="center" wrapText="1"/>
    </xf>
    <xf numFmtId="3" fontId="0" fillId="3" borderId="1" xfId="0" applyNumberFormat="1" applyFill="1" applyBorder="1" applyAlignment="1">
      <alignment horizontal="center" vertical="center"/>
    </xf>
    <xf numFmtId="0" fontId="2" fillId="3" borderId="1" xfId="0" applyFont="1" applyFill="1" applyBorder="1" applyAlignment="1">
      <alignment horizontal="center" vertical="center"/>
    </xf>
    <xf numFmtId="0" fontId="38" fillId="3" borderId="1" xfId="0" applyFont="1" applyFill="1" applyBorder="1" applyAlignment="1">
      <alignment horizontal="left" vertical="center"/>
    </xf>
    <xf numFmtId="3" fontId="23" fillId="3" borderId="1" xfId="0" applyNumberFormat="1" applyFont="1" applyFill="1" applyBorder="1" applyAlignment="1">
      <alignment horizontal="right" vertical="center"/>
    </xf>
    <xf numFmtId="0" fontId="54" fillId="3" borderId="1" xfId="0" applyFont="1" applyFill="1" applyBorder="1" applyAlignment="1">
      <alignment horizontal="center" vertical="center"/>
    </xf>
    <xf numFmtId="0" fontId="54" fillId="3" borderId="3" xfId="1257" applyFont="1" applyFill="1" applyBorder="1" applyAlignment="1">
      <alignment horizontal="center" vertical="center"/>
    </xf>
    <xf numFmtId="0" fontId="58" fillId="3" borderId="1" xfId="0" applyFont="1" applyFill="1" applyBorder="1" applyAlignment="1">
      <alignment horizontal="center" vertical="center" wrapText="1"/>
    </xf>
    <xf numFmtId="167" fontId="2" fillId="3" borderId="1" xfId="1229" applyNumberFormat="1" applyFont="1" applyFill="1" applyBorder="1" applyAlignment="1">
      <alignment vertical="center"/>
    </xf>
    <xf numFmtId="167" fontId="2" fillId="3" borderId="1" xfId="1229" applyNumberFormat="1" applyFont="1" applyFill="1" applyBorder="1" applyAlignment="1">
      <alignment horizontal="left" vertical="center"/>
    </xf>
    <xf numFmtId="0" fontId="2" fillId="3" borderId="1" xfId="0" applyFont="1" applyFill="1" applyBorder="1" applyAlignment="1">
      <alignment vertical="center"/>
    </xf>
    <xf numFmtId="3" fontId="2" fillId="3" borderId="1" xfId="0" applyNumberFormat="1" applyFont="1" applyFill="1" applyBorder="1" applyAlignment="1">
      <alignment horizontal="center" vertical="center"/>
    </xf>
    <xf numFmtId="167" fontId="23" fillId="3" borderId="1" xfId="1229" applyNumberFormat="1" applyFont="1" applyFill="1" applyBorder="1"/>
    <xf numFmtId="0" fontId="2" fillId="3" borderId="1" xfId="1280" applyFont="1" applyFill="1" applyBorder="1" applyAlignment="1">
      <alignment horizontal="center" vertical="center"/>
    </xf>
    <xf numFmtId="0" fontId="39" fillId="3" borderId="1" xfId="1280" applyFont="1" applyFill="1" applyBorder="1" applyAlignment="1">
      <alignment horizontal="left" vertical="center" wrapText="1"/>
    </xf>
    <xf numFmtId="3" fontId="2" fillId="3" borderId="1" xfId="1280" applyNumberFormat="1" applyFont="1" applyFill="1" applyBorder="1" applyAlignment="1">
      <alignment horizontal="center" vertical="center"/>
    </xf>
    <xf numFmtId="3" fontId="2" fillId="3" borderId="1" xfId="1280" applyNumberFormat="1" applyFont="1" applyFill="1" applyBorder="1" applyAlignment="1">
      <alignment horizontal="center" vertical="center" wrapText="1"/>
    </xf>
    <xf numFmtId="0" fontId="23" fillId="3" borderId="1" xfId="1280" applyFont="1" applyFill="1" applyBorder="1" applyAlignment="1">
      <alignment horizontal="center" vertical="center"/>
    </xf>
    <xf numFmtId="0" fontId="38" fillId="3" borderId="1" xfId="1280" applyFont="1" applyFill="1" applyBorder="1" applyAlignment="1">
      <alignment horizontal="left" vertical="center" wrapText="1"/>
    </xf>
    <xf numFmtId="3" fontId="23" fillId="3" borderId="1" xfId="1280" applyNumberFormat="1" applyFont="1" applyFill="1" applyBorder="1" applyAlignment="1">
      <alignment horizontal="center" vertical="center" wrapText="1"/>
    </xf>
    <xf numFmtId="3" fontId="23" fillId="3" borderId="1" xfId="1280" applyNumberFormat="1" applyFont="1" applyFill="1" applyBorder="1" applyAlignment="1">
      <alignment horizontal="center" vertical="center"/>
    </xf>
    <xf numFmtId="0" fontId="38" fillId="3" borderId="1" xfId="1280" applyFont="1" applyFill="1" applyBorder="1" applyAlignment="1">
      <alignment vertical="center"/>
    </xf>
    <xf numFmtId="0" fontId="2" fillId="3" borderId="1" xfId="1280" applyFill="1" applyBorder="1" applyAlignment="1">
      <alignment horizontal="center" vertical="center"/>
    </xf>
    <xf numFmtId="0" fontId="39" fillId="3" borderId="1" xfId="1280" applyFont="1" applyFill="1" applyBorder="1" applyAlignment="1">
      <alignment vertical="center"/>
    </xf>
    <xf numFmtId="0" fontId="38" fillId="3" borderId="1" xfId="1280" applyFont="1" applyFill="1" applyBorder="1" applyAlignment="1">
      <alignment vertical="center" wrapText="1"/>
    </xf>
    <xf numFmtId="0" fontId="2" fillId="3" borderId="1" xfId="1280" applyFont="1" applyFill="1" applyBorder="1" applyAlignment="1">
      <alignment horizontal="left" vertical="center"/>
    </xf>
    <xf numFmtId="0" fontId="2" fillId="3" borderId="1" xfId="1280" applyFont="1" applyFill="1" applyBorder="1" applyAlignment="1">
      <alignment horizontal="left" vertical="center" wrapText="1"/>
    </xf>
    <xf numFmtId="3" fontId="2" fillId="3" borderId="1" xfId="1280" applyNumberFormat="1" applyFont="1" applyFill="1" applyBorder="1" applyAlignment="1">
      <alignment horizontal="right" vertical="center"/>
    </xf>
    <xf numFmtId="3" fontId="23" fillId="3" borderId="1" xfId="1280" applyNumberFormat="1" applyFont="1" applyFill="1" applyBorder="1" applyAlignment="1">
      <alignment horizontal="right" vertical="center"/>
    </xf>
    <xf numFmtId="0" fontId="54" fillId="3" borderId="1" xfId="1257" applyFont="1" applyFill="1" applyBorder="1" applyAlignment="1">
      <alignment horizontal="center" vertical="center"/>
    </xf>
    <xf numFmtId="3" fontId="54" fillId="3" borderId="1" xfId="1257" applyNumberFormat="1" applyFont="1" applyFill="1" applyBorder="1" applyAlignment="1">
      <alignment horizontal="center" vertical="center"/>
    </xf>
    <xf numFmtId="0" fontId="54" fillId="3" borderId="1" xfId="1257" applyFont="1" applyFill="1" applyBorder="1" applyAlignment="1">
      <alignment horizontal="center" vertical="center" wrapText="1"/>
    </xf>
    <xf numFmtId="0" fontId="33" fillId="3" borderId="1" xfId="1" applyFill="1" applyBorder="1" applyAlignment="1">
      <alignment horizontal="center" vertical="center" wrapText="1"/>
    </xf>
    <xf numFmtId="9" fontId="54" fillId="3" borderId="1" xfId="1257" applyNumberFormat="1" applyFont="1" applyFill="1" applyBorder="1" applyAlignment="1">
      <alignment horizontal="center" vertical="center"/>
    </xf>
    <xf numFmtId="0" fontId="2" fillId="3" borderId="1" xfId="0" applyFont="1" applyFill="1" applyBorder="1" applyAlignment="1">
      <alignment horizontal="justify" vertical="center" wrapText="1"/>
    </xf>
    <xf numFmtId="0" fontId="57" fillId="3" borderId="11" xfId="0" applyFont="1" applyFill="1" applyBorder="1" applyAlignment="1">
      <alignment horizontal="center" vertical="center"/>
    </xf>
    <xf numFmtId="0" fontId="54" fillId="3" borderId="11" xfId="0" applyFont="1" applyFill="1" applyBorder="1" applyAlignment="1">
      <alignment horizontal="center" vertical="center"/>
    </xf>
    <xf numFmtId="0" fontId="57" fillId="3" borderId="1" xfId="1224" applyFont="1" applyFill="1" applyBorder="1" applyAlignment="1">
      <alignment vertical="center" wrapText="1"/>
    </xf>
    <xf numFmtId="0" fontId="27" fillId="3" borderId="1" xfId="1257" applyFont="1" applyFill="1" applyBorder="1">
      <alignment vertical="center"/>
    </xf>
    <xf numFmtId="0" fontId="2" fillId="3" borderId="1" xfId="1257" applyFill="1" applyBorder="1" applyAlignment="1">
      <alignment horizontal="center" vertical="center"/>
    </xf>
    <xf numFmtId="9" fontId="2" fillId="3" borderId="1" xfId="1257" applyNumberFormat="1" applyFill="1" applyBorder="1" applyAlignment="1">
      <alignment horizontal="center" vertical="center"/>
    </xf>
    <xf numFmtId="0" fontId="2" fillId="3" borderId="1" xfId="1257" applyFill="1" applyBorder="1">
      <alignment vertical="center"/>
    </xf>
    <xf numFmtId="9" fontId="41" fillId="3" borderId="1" xfId="1257" applyNumberFormat="1" applyFont="1" applyFill="1" applyBorder="1" applyAlignment="1">
      <alignment horizontal="center" vertical="center" wrapText="1"/>
    </xf>
    <xf numFmtId="0" fontId="39" fillId="3" borderId="1" xfId="0" applyFont="1" applyFill="1" applyBorder="1" applyAlignment="1">
      <alignment vertical="center" wrapText="1"/>
    </xf>
    <xf numFmtId="3" fontId="2" fillId="3" borderId="1" xfId="896" applyNumberFormat="1" applyFont="1" applyFill="1" applyBorder="1" applyAlignment="1">
      <alignment horizontal="center" vertical="center"/>
    </xf>
    <xf numFmtId="165" fontId="2" fillId="3" borderId="1" xfId="3" applyFont="1" applyFill="1" applyBorder="1" applyAlignment="1">
      <alignment vertical="center"/>
    </xf>
    <xf numFmtId="167" fontId="56" fillId="4" borderId="1" xfId="1229" applyNumberFormat="1" applyFont="1" applyFill="1" applyBorder="1" applyAlignment="1">
      <alignment horizontal="center" vertical="center" wrapText="1"/>
    </xf>
    <xf numFmtId="167" fontId="56" fillId="4" borderId="1" xfId="1229" applyNumberFormat="1" applyFont="1" applyFill="1" applyBorder="1" applyAlignment="1">
      <alignment horizontal="center" vertical="center"/>
    </xf>
    <xf numFmtId="166" fontId="0" fillId="4" borderId="1" xfId="1229" applyNumberFormat="1" applyFont="1" applyFill="1" applyBorder="1"/>
    <xf numFmtId="166" fontId="2" fillId="3" borderId="1" xfId="1229" applyNumberFormat="1" applyFont="1" applyFill="1" applyBorder="1" applyAlignment="1">
      <alignment vertical="center"/>
    </xf>
    <xf numFmtId="166" fontId="23" fillId="3" borderId="1" xfId="1229" applyNumberFormat="1" applyFont="1" applyFill="1" applyBorder="1"/>
    <xf numFmtId="166" fontId="0" fillId="3" borderId="1" xfId="1229" applyNumberFormat="1" applyFont="1" applyFill="1" applyBorder="1" applyAlignment="1">
      <alignment vertical="center"/>
    </xf>
    <xf numFmtId="0" fontId="2" fillId="3" borderId="1" xfId="365" applyFont="1" applyFill="1" applyBorder="1" applyAlignment="1">
      <alignment vertical="center" wrapText="1"/>
    </xf>
    <xf numFmtId="9" fontId="27" fillId="3" borderId="1" xfId="1257" applyNumberFormat="1" applyFont="1" applyFill="1" applyBorder="1" applyAlignment="1">
      <alignment horizontal="center" vertical="center" wrapText="1"/>
    </xf>
    <xf numFmtId="0" fontId="86" fillId="3" borderId="1" xfId="1257" applyFont="1" applyFill="1" applyBorder="1" applyAlignment="1">
      <alignment horizontal="center" vertical="center" wrapText="1"/>
    </xf>
    <xf numFmtId="0" fontId="54" fillId="3" borderId="1" xfId="757" applyFont="1" applyFill="1" applyBorder="1" applyAlignment="1">
      <alignment vertical="center" wrapText="1"/>
    </xf>
    <xf numFmtId="0" fontId="54" fillId="3" borderId="1" xfId="0" applyFont="1" applyFill="1" applyBorder="1" applyAlignment="1">
      <alignment horizontal="justify" vertical="center"/>
    </xf>
    <xf numFmtId="0" fontId="54" fillId="3" borderId="1" xfId="757" applyFont="1" applyFill="1" applyBorder="1" applyAlignment="1">
      <alignment horizontal="center" vertical="center" wrapText="1"/>
    </xf>
    <xf numFmtId="0" fontId="35" fillId="3" borderId="1" xfId="757" applyFont="1" applyFill="1" applyBorder="1" applyAlignment="1">
      <alignment horizontal="center" vertical="center" wrapText="1"/>
    </xf>
    <xf numFmtId="0" fontId="57" fillId="3" borderId="1" xfId="58" applyFont="1" applyFill="1" applyBorder="1" applyAlignment="1">
      <alignment vertical="center" wrapText="1"/>
    </xf>
    <xf numFmtId="0" fontId="57" fillId="3" borderId="1" xfId="365" applyFont="1" applyFill="1" applyBorder="1" applyAlignment="1">
      <alignment horizontal="center" vertical="center" wrapText="1"/>
    </xf>
    <xf numFmtId="0" fontId="57" fillId="3" borderId="1" xfId="349" applyFont="1" applyFill="1" applyBorder="1" applyAlignment="1">
      <alignment horizontal="center" vertical="center" wrapText="1"/>
    </xf>
    <xf numFmtId="0" fontId="73" fillId="3" borderId="1" xfId="349" applyFont="1" applyFill="1" applyBorder="1" applyAlignment="1">
      <alignment horizontal="center" vertical="center" wrapText="1"/>
    </xf>
    <xf numFmtId="0" fontId="57" fillId="3" borderId="1" xfId="61" applyFont="1" applyFill="1" applyBorder="1" applyAlignment="1">
      <alignment vertical="center" wrapText="1"/>
    </xf>
    <xf numFmtId="0" fontId="57" fillId="3" borderId="1" xfId="365" applyFont="1" applyFill="1" applyBorder="1" applyAlignment="1">
      <alignment vertical="center" wrapText="1"/>
    </xf>
    <xf numFmtId="0" fontId="73" fillId="3" borderId="1" xfId="365" applyFont="1" applyFill="1" applyBorder="1" applyAlignment="1">
      <alignment horizontal="center" vertical="center" wrapText="1"/>
    </xf>
    <xf numFmtId="0" fontId="54" fillId="3" borderId="1" xfId="0" applyFont="1" applyFill="1" applyBorder="1" applyAlignment="1">
      <alignment horizontal="left" vertical="center" wrapText="1"/>
    </xf>
    <xf numFmtId="0" fontId="56" fillId="3" borderId="1" xfId="0" applyFont="1" applyFill="1" applyBorder="1" applyAlignment="1">
      <alignment horizontal="center" vertical="center"/>
    </xf>
    <xf numFmtId="0" fontId="54" fillId="3" borderId="1" xfId="218" applyFont="1" applyFill="1" applyBorder="1" applyAlignment="1">
      <alignment horizontal="center" vertical="center" wrapText="1"/>
    </xf>
    <xf numFmtId="0" fontId="54" fillId="3" borderId="3" xfId="0" applyFont="1" applyFill="1" applyBorder="1" applyAlignment="1">
      <alignment vertical="center" wrapText="1"/>
    </xf>
    <xf numFmtId="0" fontId="54" fillId="3" borderId="4" xfId="0" applyFont="1" applyFill="1" applyBorder="1" applyAlignment="1">
      <alignment vertical="center" wrapText="1"/>
    </xf>
    <xf numFmtId="0" fontId="54" fillId="3" borderId="5" xfId="0" applyFont="1" applyFill="1" applyBorder="1" applyAlignment="1">
      <alignment vertical="center" wrapText="1"/>
    </xf>
    <xf numFmtId="0" fontId="57"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7" fillId="0" borderId="3" xfId="2" applyFont="1" applyFill="1" applyBorder="1" applyAlignment="1">
      <alignment horizontal="left" vertical="center"/>
    </xf>
    <xf numFmtId="0" fontId="57" fillId="0" borderId="4" xfId="2" applyFont="1" applyFill="1" applyBorder="1" applyAlignment="1">
      <alignment horizontal="left" vertical="center"/>
    </xf>
    <xf numFmtId="0" fontId="57" fillId="0" borderId="5" xfId="2" applyFont="1" applyFill="1" applyBorder="1" applyAlignment="1">
      <alignment horizontal="left" vertical="center"/>
    </xf>
    <xf numFmtId="0" fontId="57" fillId="0" borderId="1" xfId="0" applyFont="1" applyFill="1" applyBorder="1" applyAlignment="1">
      <alignment horizontal="left" vertical="center" wrapText="1"/>
    </xf>
    <xf numFmtId="0" fontId="58" fillId="2" borderId="3"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7" fillId="2" borderId="3" xfId="0" applyFont="1" applyFill="1" applyBorder="1" applyAlignment="1">
      <alignment horizontal="center" vertical="center"/>
    </xf>
    <xf numFmtId="0" fontId="57" fillId="2" borderId="5" xfId="0" applyFont="1" applyFill="1" applyBorder="1" applyAlignment="1">
      <alignment horizontal="center" vertical="center"/>
    </xf>
    <xf numFmtId="0" fontId="25"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5" fillId="2" borderId="3" xfId="0" applyFont="1" applyFill="1" applyBorder="1" applyAlignment="1">
      <alignment vertical="center" wrapText="1"/>
    </xf>
    <xf numFmtId="0" fontId="42" fillId="2" borderId="3"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6"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2" fillId="3" borderId="11" xfId="1257" applyFont="1" applyFill="1" applyBorder="1" applyAlignment="1">
      <alignment horizontal="center" vertical="center" wrapText="1"/>
    </xf>
    <xf numFmtId="0" fontId="2" fillId="3" borderId="7" xfId="1257" applyFill="1" applyBorder="1" applyAlignment="1">
      <alignment horizontal="center" vertical="center" wrapText="1"/>
    </xf>
    <xf numFmtId="0" fontId="4" fillId="3" borderId="3" xfId="365" applyFont="1" applyFill="1" applyBorder="1" applyAlignment="1">
      <alignment horizontal="center" vertical="center"/>
    </xf>
    <xf numFmtId="0" fontId="4" fillId="3" borderId="5" xfId="365" applyFont="1" applyFill="1" applyBorder="1" applyAlignment="1">
      <alignment horizontal="center" vertical="center"/>
    </xf>
    <xf numFmtId="0" fontId="78" fillId="3" borderId="11" xfId="1" applyFont="1" applyFill="1" applyBorder="1" applyAlignment="1">
      <alignment horizontal="center" vertical="center" wrapText="1"/>
    </xf>
    <xf numFmtId="0" fontId="34" fillId="3" borderId="7" xfId="1257" applyFont="1" applyFill="1" applyBorder="1" applyAlignment="1">
      <alignment horizontal="center" vertical="center" wrapText="1"/>
    </xf>
    <xf numFmtId="0" fontId="0" fillId="0" borderId="1" xfId="0" applyFill="1" applyBorder="1" applyAlignment="1">
      <alignment horizontal="center" vertical="center"/>
    </xf>
    <xf numFmtId="0" fontId="56" fillId="2" borderId="14" xfId="0" applyFont="1" applyFill="1" applyBorder="1" applyAlignment="1">
      <alignment horizontal="left" vertical="center"/>
    </xf>
    <xf numFmtId="0" fontId="56" fillId="2" borderId="2" xfId="0" applyFont="1" applyFill="1" applyBorder="1" applyAlignment="1">
      <alignment horizontal="left" vertical="center"/>
    </xf>
    <xf numFmtId="0" fontId="28" fillId="3" borderId="13"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6"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8" xfId="0" applyFont="1" applyFill="1" applyBorder="1" applyAlignment="1">
      <alignment horizontal="center" vertical="center"/>
    </xf>
    <xf numFmtId="0" fontId="57" fillId="3" borderId="1" xfId="0" applyFont="1" applyFill="1" applyBorder="1" applyAlignment="1">
      <alignment horizontal="left" vertical="center" wrapText="1"/>
    </xf>
    <xf numFmtId="0" fontId="23" fillId="3" borderId="11"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57" fillId="3" borderId="11" xfId="0" applyFont="1" applyFill="1" applyBorder="1" applyAlignment="1">
      <alignment vertical="center" wrapText="1"/>
    </xf>
    <xf numFmtId="0" fontId="57" fillId="3" borderId="7" xfId="0" applyFont="1" applyFill="1" applyBorder="1" applyAlignment="1">
      <alignment vertical="center" wrapText="1"/>
    </xf>
    <xf numFmtId="0" fontId="57" fillId="3" borderId="9" xfId="0" applyFont="1" applyFill="1" applyBorder="1" applyAlignment="1">
      <alignment vertical="center" wrapText="1"/>
    </xf>
    <xf numFmtId="0" fontId="54" fillId="3" borderId="1" xfId="0" applyFont="1" applyFill="1" applyBorder="1" applyAlignment="1">
      <alignment horizontal="center" vertical="center"/>
    </xf>
    <xf numFmtId="0" fontId="44" fillId="2" borderId="14" xfId="2" applyFont="1" applyFill="1" applyBorder="1" applyAlignment="1">
      <alignment horizontal="left" vertical="center"/>
    </xf>
    <xf numFmtId="0" fontId="44" fillId="2" borderId="2" xfId="2" applyFont="1" applyFill="1" applyBorder="1" applyAlignment="1">
      <alignment horizontal="left" vertical="center"/>
    </xf>
    <xf numFmtId="3" fontId="40" fillId="2" borderId="2" xfId="2" applyNumberFormat="1" applyFont="1" applyFill="1" applyBorder="1" applyAlignment="1">
      <alignment horizontal="center" vertical="center"/>
    </xf>
    <xf numFmtId="0" fontId="57" fillId="3" borderId="1"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5"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0" borderId="4" xfId="0" applyFont="1" applyBorder="1" applyAlignment="1">
      <alignment horizontal="center" vertical="center" wrapText="1"/>
    </xf>
    <xf numFmtId="0" fontId="0" fillId="0" borderId="5" xfId="0" applyBorder="1" applyAlignment="1">
      <alignment horizontal="center" vertical="center" wrapText="1"/>
    </xf>
    <xf numFmtId="0" fontId="28"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33" fillId="3" borderId="1" xfId="1" applyFill="1" applyBorder="1" applyAlignment="1">
      <alignment horizontal="center" vertical="center"/>
    </xf>
    <xf numFmtId="0" fontId="37" fillId="3" borderId="1" xfId="1" applyFont="1" applyFill="1" applyBorder="1" applyAlignment="1">
      <alignment horizontal="center" vertical="center"/>
    </xf>
    <xf numFmtId="0" fontId="47" fillId="3" borderId="11"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23" fillId="3" borderId="11"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58" fillId="2" borderId="1" xfId="0" applyFont="1" applyFill="1" applyBorder="1" applyAlignment="1">
      <alignment horizontal="center" vertical="center" wrapText="1"/>
    </xf>
    <xf numFmtId="0" fontId="57" fillId="3" borderId="3" xfId="44" applyFont="1" applyFill="1" applyBorder="1" applyAlignment="1">
      <alignment vertical="center" wrapText="1"/>
    </xf>
    <xf numFmtId="0" fontId="57" fillId="3" borderId="4" xfId="44" applyFont="1" applyFill="1" applyBorder="1" applyAlignment="1">
      <alignment vertical="center" wrapText="1"/>
    </xf>
    <xf numFmtId="0" fontId="57" fillId="3" borderId="5" xfId="44" applyFont="1" applyFill="1" applyBorder="1" applyAlignment="1">
      <alignment vertical="center" wrapText="1"/>
    </xf>
    <xf numFmtId="0" fontId="58" fillId="3" borderId="3" xfId="0" applyFont="1" applyFill="1" applyBorder="1" applyAlignment="1">
      <alignment horizontal="left" vertical="center" wrapText="1"/>
    </xf>
    <xf numFmtId="0" fontId="58" fillId="3" borderId="4" xfId="0" applyFont="1" applyFill="1" applyBorder="1" applyAlignment="1">
      <alignment horizontal="left" vertical="center" wrapText="1"/>
    </xf>
    <xf numFmtId="0" fontId="58" fillId="3" borderId="5" xfId="0" applyFont="1" applyFill="1" applyBorder="1" applyAlignment="1">
      <alignment horizontal="left" vertical="center" wrapText="1"/>
    </xf>
    <xf numFmtId="0" fontId="57" fillId="3" borderId="1" xfId="1224" applyFont="1" applyFill="1" applyBorder="1" applyAlignment="1">
      <alignment horizontal="left" vertical="center" wrapText="1"/>
    </xf>
    <xf numFmtId="0" fontId="57" fillId="3" borderId="1" xfId="332" applyFont="1" applyFill="1" applyBorder="1" applyAlignment="1">
      <alignment horizontal="left" vertical="center" wrapText="1"/>
    </xf>
    <xf numFmtId="0" fontId="28" fillId="3" borderId="11" xfId="0" applyFont="1" applyFill="1" applyBorder="1" applyAlignment="1">
      <alignment horizontal="center" vertical="top" wrapText="1"/>
    </xf>
    <xf numFmtId="0" fontId="54" fillId="3" borderId="9" xfId="0" applyFont="1" applyFill="1" applyBorder="1" applyAlignment="1">
      <alignment horizontal="center" vertical="top" wrapText="1"/>
    </xf>
    <xf numFmtId="0" fontId="23" fillId="3" borderId="7" xfId="4" applyFont="1" applyFill="1" applyBorder="1" applyAlignment="1">
      <alignment horizontal="center" vertical="center"/>
    </xf>
    <xf numFmtId="0" fontId="23" fillId="3" borderId="11" xfId="4" applyFont="1" applyFill="1" applyBorder="1" applyAlignment="1">
      <alignment horizontal="center" vertical="center"/>
    </xf>
    <xf numFmtId="0" fontId="23" fillId="3" borderId="9" xfId="4" applyFont="1" applyFill="1" applyBorder="1" applyAlignment="1">
      <alignment horizontal="center" vertical="center"/>
    </xf>
    <xf numFmtId="0" fontId="55"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2" fillId="0" borderId="10" xfId="0" applyFont="1" applyFill="1" applyBorder="1" applyAlignment="1">
      <alignment horizontal="lef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5" fillId="4" borderId="0" xfId="0" applyFont="1" applyFill="1" applyBorder="1" applyAlignment="1">
      <alignment horizontal="left" wrapText="1"/>
    </xf>
    <xf numFmtId="0" fontId="33" fillId="3" borderId="0" xfId="1" applyFill="1" applyAlignment="1">
      <alignment horizontal="center" vertical="center" wrapText="1"/>
    </xf>
    <xf numFmtId="0" fontId="0" fillId="0" borderId="10" xfId="0" applyFill="1" applyBorder="1">
      <alignment vertical="center"/>
    </xf>
    <xf numFmtId="0" fontId="0" fillId="0" borderId="10" xfId="0" applyFill="1" applyBorder="1" applyAlignment="1">
      <alignment horizontal="center" vertical="center"/>
    </xf>
    <xf numFmtId="0" fontId="1" fillId="3" borderId="10" xfId="0" applyFont="1" applyFill="1" applyBorder="1" applyAlignment="1">
      <alignment vertical="center" wrapText="1"/>
    </xf>
    <xf numFmtId="0" fontId="1" fillId="3" borderId="2" xfId="0" applyFont="1" applyFill="1" applyBorder="1" applyAlignment="1">
      <alignment vertical="center" wrapText="1"/>
    </xf>
    <xf numFmtId="0" fontId="75" fillId="3" borderId="10" xfId="0" applyFont="1" applyFill="1" applyBorder="1" applyAlignment="1">
      <alignment vertical="center" wrapText="1"/>
    </xf>
  </cellXfs>
  <cellStyles count="1338">
    <cellStyle name="Hipervínculo" xfId="1" builtinId="8"/>
    <cellStyle name="Millares" xfId="11" builtinId="3"/>
    <cellStyle name="Millares [0] 2" xfId="3"/>
    <cellStyle name="Millares [0] 2 10" xfId="895"/>
    <cellStyle name="Millares [0] 2 2" xfId="24"/>
    <cellStyle name="Millares [0] 2 2 2" xfId="95"/>
    <cellStyle name="Millares [0] 2 2 2 2" xfId="312"/>
    <cellStyle name="Millares [0] 2 2 2 2 2" xfId="756"/>
    <cellStyle name="Millares [0] 2 2 2 2 3" xfId="1204"/>
    <cellStyle name="Millares [0] 2 2 2 3" xfId="539"/>
    <cellStyle name="Millares [0] 2 2 2 4" xfId="987"/>
    <cellStyle name="Millares [0] 2 2 3" xfId="169"/>
    <cellStyle name="Millares [0] 2 2 3 2" xfId="387"/>
    <cellStyle name="Millares [0] 2 2 3 2 2" xfId="831"/>
    <cellStyle name="Millares [0] 2 2 3 2 3" xfId="1279"/>
    <cellStyle name="Millares [0] 2 2 3 3" xfId="613"/>
    <cellStyle name="Millares [0] 2 2 3 4" xfId="1061"/>
    <cellStyle name="Millares [0] 2 2 4" xfId="241"/>
    <cellStyle name="Millares [0] 2 2 4 2" xfId="685"/>
    <cellStyle name="Millares [0] 2 2 4 3" xfId="1133"/>
    <cellStyle name="Millares [0] 2 2 5" xfId="468"/>
    <cellStyle name="Millares [0] 2 2 6" xfId="916"/>
    <cellStyle name="Millares [0] 2 3" xfId="14"/>
    <cellStyle name="Millares [0] 2 3 2" xfId="85"/>
    <cellStyle name="Millares [0] 2 3 2 2" xfId="302"/>
    <cellStyle name="Millares [0] 2 3 2 2 2" xfId="746"/>
    <cellStyle name="Millares [0] 2 3 2 2 3" xfId="1194"/>
    <cellStyle name="Millares [0] 2 3 2 3" xfId="529"/>
    <cellStyle name="Millares [0] 2 3 2 4" xfId="977"/>
    <cellStyle name="Millares [0] 2 3 3" xfId="159"/>
    <cellStyle name="Millares [0] 2 3 3 2" xfId="377"/>
    <cellStyle name="Millares [0] 2 3 3 2 2" xfId="821"/>
    <cellStyle name="Millares [0] 2 3 3 2 3" xfId="1269"/>
    <cellStyle name="Millares [0] 2 3 3 3" xfId="603"/>
    <cellStyle name="Millares [0] 2 3 3 4" xfId="1051"/>
    <cellStyle name="Millares [0] 2 3 4" xfId="231"/>
    <cellStyle name="Millares [0] 2 3 4 2" xfId="675"/>
    <cellStyle name="Millares [0] 2 3 4 3" xfId="1123"/>
    <cellStyle name="Millares [0] 2 3 5" xfId="458"/>
    <cellStyle name="Millares [0] 2 3 6" xfId="906"/>
    <cellStyle name="Millares [0] 2 4" xfId="40"/>
    <cellStyle name="Millares [0] 2 4 2" xfId="111"/>
    <cellStyle name="Millares [0] 2 4 2 2" xfId="328"/>
    <cellStyle name="Millares [0] 2 4 2 2 2" xfId="772"/>
    <cellStyle name="Millares [0] 2 4 2 2 3" xfId="1220"/>
    <cellStyle name="Millares [0] 2 4 2 3" xfId="555"/>
    <cellStyle name="Millares [0] 2 4 2 4" xfId="1003"/>
    <cellStyle name="Millares [0] 2 4 3" xfId="185"/>
    <cellStyle name="Millares [0] 2 4 3 2" xfId="403"/>
    <cellStyle name="Millares [0] 2 4 3 2 2" xfId="847"/>
    <cellStyle name="Millares [0] 2 4 3 2 3" xfId="1295"/>
    <cellStyle name="Millares [0] 2 4 3 3" xfId="629"/>
    <cellStyle name="Millares [0] 2 4 3 4" xfId="1077"/>
    <cellStyle name="Millares [0] 2 4 4" xfId="257"/>
    <cellStyle name="Millares [0] 2 4 4 2" xfId="701"/>
    <cellStyle name="Millares [0] 2 4 4 3" xfId="1149"/>
    <cellStyle name="Millares [0] 2 4 5" xfId="484"/>
    <cellStyle name="Millares [0] 2 4 6" xfId="932"/>
    <cellStyle name="Millares [0] 2 5" xfId="60"/>
    <cellStyle name="Millares [0] 2 5 2" xfId="131"/>
    <cellStyle name="Millares [0] 2 5 2 2" xfId="348"/>
    <cellStyle name="Millares [0] 2 5 2 2 2" xfId="792"/>
    <cellStyle name="Millares [0] 2 5 2 2 3" xfId="1240"/>
    <cellStyle name="Millares [0] 2 5 2 3" xfId="575"/>
    <cellStyle name="Millares [0] 2 5 2 4" xfId="1023"/>
    <cellStyle name="Millares [0] 2 5 3" xfId="205"/>
    <cellStyle name="Millares [0] 2 5 3 2" xfId="423"/>
    <cellStyle name="Millares [0] 2 5 3 2 2" xfId="867"/>
    <cellStyle name="Millares [0] 2 5 3 2 3" xfId="1315"/>
    <cellStyle name="Millares [0] 2 5 3 3" xfId="649"/>
    <cellStyle name="Millares [0] 2 5 3 4" xfId="1097"/>
    <cellStyle name="Millares [0] 2 5 4" xfId="277"/>
    <cellStyle name="Millares [0] 2 5 4 2" xfId="721"/>
    <cellStyle name="Millares [0] 2 5 4 3" xfId="1169"/>
    <cellStyle name="Millares [0] 2 5 5" xfId="504"/>
    <cellStyle name="Millares [0] 2 5 6" xfId="952"/>
    <cellStyle name="Millares [0] 2 6" xfId="74"/>
    <cellStyle name="Millares [0] 2 6 2" xfId="291"/>
    <cellStyle name="Millares [0] 2 6 2 2" xfId="735"/>
    <cellStyle name="Millares [0] 2 6 2 3" xfId="1183"/>
    <cellStyle name="Millares [0] 2 6 3" xfId="518"/>
    <cellStyle name="Millares [0] 2 6 4" xfId="966"/>
    <cellStyle name="Millares [0] 2 7" xfId="148"/>
    <cellStyle name="Millares [0] 2 7 2" xfId="366"/>
    <cellStyle name="Millares [0] 2 7 2 2" xfId="810"/>
    <cellStyle name="Millares [0] 2 7 2 3" xfId="1258"/>
    <cellStyle name="Millares [0] 2 7 3" xfId="592"/>
    <cellStyle name="Millares [0] 2 7 4" xfId="1040"/>
    <cellStyle name="Millares [0] 2 8" xfId="220"/>
    <cellStyle name="Millares [0] 2 8 2" xfId="664"/>
    <cellStyle name="Millares [0] 2 8 3" xfId="1112"/>
    <cellStyle name="Millares [0] 2 9" xfId="447"/>
    <cellStyle name="Millares [0] 3" xfId="6"/>
    <cellStyle name="Millares [0] 3 10" xfId="898"/>
    <cellStyle name="Millares [0] 3 2" xfId="27"/>
    <cellStyle name="Millares [0] 3 2 2" xfId="98"/>
    <cellStyle name="Millares [0] 3 2 2 2" xfId="315"/>
    <cellStyle name="Millares [0] 3 2 2 2 2" xfId="759"/>
    <cellStyle name="Millares [0] 3 2 2 2 3" xfId="1207"/>
    <cellStyle name="Millares [0] 3 2 2 3" xfId="542"/>
    <cellStyle name="Millares [0] 3 2 2 4" xfId="990"/>
    <cellStyle name="Millares [0] 3 2 3" xfId="172"/>
    <cellStyle name="Millares [0] 3 2 3 2" xfId="390"/>
    <cellStyle name="Millares [0] 3 2 3 2 2" xfId="834"/>
    <cellStyle name="Millares [0] 3 2 3 2 3" xfId="1282"/>
    <cellStyle name="Millares [0] 3 2 3 3" xfId="616"/>
    <cellStyle name="Millares [0] 3 2 3 4" xfId="1064"/>
    <cellStyle name="Millares [0] 3 2 4" xfId="244"/>
    <cellStyle name="Millares [0] 3 2 4 2" xfId="688"/>
    <cellStyle name="Millares [0] 3 2 4 3" xfId="1136"/>
    <cellStyle name="Millares [0] 3 2 5" xfId="471"/>
    <cellStyle name="Millares [0] 3 2 6" xfId="919"/>
    <cellStyle name="Millares [0] 3 3" xfId="17"/>
    <cellStyle name="Millares [0] 3 3 2" xfId="88"/>
    <cellStyle name="Millares [0] 3 3 2 2" xfId="305"/>
    <cellStyle name="Millares [0] 3 3 2 2 2" xfId="749"/>
    <cellStyle name="Millares [0] 3 3 2 2 3" xfId="1197"/>
    <cellStyle name="Millares [0] 3 3 2 3" xfId="532"/>
    <cellStyle name="Millares [0] 3 3 2 4" xfId="980"/>
    <cellStyle name="Millares [0] 3 3 3" xfId="162"/>
    <cellStyle name="Millares [0] 3 3 3 2" xfId="380"/>
    <cellStyle name="Millares [0] 3 3 3 2 2" xfId="824"/>
    <cellStyle name="Millares [0] 3 3 3 2 3" xfId="1272"/>
    <cellStyle name="Millares [0] 3 3 3 3" xfId="606"/>
    <cellStyle name="Millares [0] 3 3 3 4" xfId="1054"/>
    <cellStyle name="Millares [0] 3 3 4" xfId="234"/>
    <cellStyle name="Millares [0] 3 3 4 2" xfId="678"/>
    <cellStyle name="Millares [0] 3 3 4 3" xfId="1126"/>
    <cellStyle name="Millares [0] 3 3 5" xfId="461"/>
    <cellStyle name="Millares [0] 3 3 6" xfId="909"/>
    <cellStyle name="Millares [0] 3 4" xfId="43"/>
    <cellStyle name="Millares [0] 3 4 2" xfId="114"/>
    <cellStyle name="Millares [0] 3 4 2 2" xfId="331"/>
    <cellStyle name="Millares [0] 3 4 2 2 2" xfId="775"/>
    <cellStyle name="Millares [0] 3 4 2 2 3" xfId="1223"/>
    <cellStyle name="Millares [0] 3 4 2 3" xfId="558"/>
    <cellStyle name="Millares [0] 3 4 2 4" xfId="1006"/>
    <cellStyle name="Millares [0] 3 4 3" xfId="188"/>
    <cellStyle name="Millares [0] 3 4 3 2" xfId="406"/>
    <cellStyle name="Millares [0] 3 4 3 2 2" xfId="850"/>
    <cellStyle name="Millares [0] 3 4 3 2 3" xfId="1298"/>
    <cellStyle name="Millares [0] 3 4 3 3" xfId="632"/>
    <cellStyle name="Millares [0] 3 4 3 4" xfId="1080"/>
    <cellStyle name="Millares [0] 3 4 4" xfId="260"/>
    <cellStyle name="Millares [0] 3 4 4 2" xfId="704"/>
    <cellStyle name="Millares [0] 3 4 4 3" xfId="1152"/>
    <cellStyle name="Millares [0] 3 4 5" xfId="487"/>
    <cellStyle name="Millares [0] 3 4 6" xfId="935"/>
    <cellStyle name="Millares [0] 3 5" xfId="63"/>
    <cellStyle name="Millares [0] 3 5 2" xfId="134"/>
    <cellStyle name="Millares [0] 3 5 2 2" xfId="351"/>
    <cellStyle name="Millares [0] 3 5 2 2 2" xfId="795"/>
    <cellStyle name="Millares [0] 3 5 2 2 3" xfId="1243"/>
    <cellStyle name="Millares [0] 3 5 2 3" xfId="578"/>
    <cellStyle name="Millares [0] 3 5 2 4" xfId="1026"/>
    <cellStyle name="Millares [0] 3 5 3" xfId="208"/>
    <cellStyle name="Millares [0] 3 5 3 2" xfId="426"/>
    <cellStyle name="Millares [0] 3 5 3 2 2" xfId="870"/>
    <cellStyle name="Millares [0] 3 5 3 2 3" xfId="1318"/>
    <cellStyle name="Millares [0] 3 5 3 3" xfId="652"/>
    <cellStyle name="Millares [0] 3 5 3 4" xfId="1100"/>
    <cellStyle name="Millares [0] 3 5 4" xfId="280"/>
    <cellStyle name="Millares [0] 3 5 4 2" xfId="724"/>
    <cellStyle name="Millares [0] 3 5 4 3" xfId="1172"/>
    <cellStyle name="Millares [0] 3 5 5" xfId="507"/>
    <cellStyle name="Millares [0] 3 5 6" xfId="955"/>
    <cellStyle name="Millares [0] 3 6" xfId="77"/>
    <cellStyle name="Millares [0] 3 6 2" xfId="294"/>
    <cellStyle name="Millares [0] 3 6 2 2" xfId="738"/>
    <cellStyle name="Millares [0] 3 6 2 3" xfId="1186"/>
    <cellStyle name="Millares [0] 3 6 3" xfId="521"/>
    <cellStyle name="Millares [0] 3 6 4" xfId="969"/>
    <cellStyle name="Millares [0] 3 7" xfId="151"/>
    <cellStyle name="Millares [0] 3 7 2" xfId="369"/>
    <cellStyle name="Millares [0] 3 7 2 2" xfId="813"/>
    <cellStyle name="Millares [0] 3 7 2 3" xfId="1261"/>
    <cellStyle name="Millares [0] 3 7 3" xfId="595"/>
    <cellStyle name="Millares [0] 3 7 4" xfId="1043"/>
    <cellStyle name="Millares [0] 3 8" xfId="223"/>
    <cellStyle name="Millares [0] 3 8 2" xfId="667"/>
    <cellStyle name="Millares [0] 3 8 3" xfId="1115"/>
    <cellStyle name="Millares [0] 3 9" xfId="450"/>
    <cellStyle name="Millares [0] 4" xfId="9"/>
    <cellStyle name="Millares [0] 4 10" xfId="901"/>
    <cellStyle name="Millares [0] 4 2" xfId="30"/>
    <cellStyle name="Millares [0] 4 2 2" xfId="101"/>
    <cellStyle name="Millares [0] 4 2 2 2" xfId="318"/>
    <cellStyle name="Millares [0] 4 2 2 2 2" xfId="762"/>
    <cellStyle name="Millares [0] 4 2 2 2 3" xfId="1210"/>
    <cellStyle name="Millares [0] 4 2 2 3" xfId="545"/>
    <cellStyle name="Millares [0] 4 2 2 4" xfId="993"/>
    <cellStyle name="Millares [0] 4 2 3" xfId="175"/>
    <cellStyle name="Millares [0] 4 2 3 2" xfId="393"/>
    <cellStyle name="Millares [0] 4 2 3 2 2" xfId="837"/>
    <cellStyle name="Millares [0] 4 2 3 2 3" xfId="1285"/>
    <cellStyle name="Millares [0] 4 2 3 3" xfId="619"/>
    <cellStyle name="Millares [0] 4 2 3 4" xfId="1067"/>
    <cellStyle name="Millares [0] 4 2 4" xfId="247"/>
    <cellStyle name="Millares [0] 4 2 4 2" xfId="691"/>
    <cellStyle name="Millares [0] 4 2 4 3" xfId="1139"/>
    <cellStyle name="Millares [0] 4 2 5" xfId="474"/>
    <cellStyle name="Millares [0] 4 2 6" xfId="922"/>
    <cellStyle name="Millares [0] 4 3" xfId="20"/>
    <cellStyle name="Millares [0] 4 3 2" xfId="91"/>
    <cellStyle name="Millares [0] 4 3 2 2" xfId="308"/>
    <cellStyle name="Millares [0] 4 3 2 2 2" xfId="752"/>
    <cellStyle name="Millares [0] 4 3 2 2 3" xfId="1200"/>
    <cellStyle name="Millares [0] 4 3 2 3" xfId="535"/>
    <cellStyle name="Millares [0] 4 3 2 4" xfId="983"/>
    <cellStyle name="Millares [0] 4 3 3" xfId="165"/>
    <cellStyle name="Millares [0] 4 3 3 2" xfId="383"/>
    <cellStyle name="Millares [0] 4 3 3 2 2" xfId="827"/>
    <cellStyle name="Millares [0] 4 3 3 2 3" xfId="1275"/>
    <cellStyle name="Millares [0] 4 3 3 3" xfId="609"/>
    <cellStyle name="Millares [0] 4 3 3 4" xfId="1057"/>
    <cellStyle name="Millares [0] 4 3 4" xfId="237"/>
    <cellStyle name="Millares [0] 4 3 4 2" xfId="681"/>
    <cellStyle name="Millares [0] 4 3 4 3" xfId="1129"/>
    <cellStyle name="Millares [0] 4 3 5" xfId="464"/>
    <cellStyle name="Millares [0] 4 3 6" xfId="912"/>
    <cellStyle name="Millares [0] 4 4" xfId="46"/>
    <cellStyle name="Millares [0] 4 4 2" xfId="117"/>
    <cellStyle name="Millares [0] 4 4 2 2" xfId="334"/>
    <cellStyle name="Millares [0] 4 4 2 2 2" xfId="778"/>
    <cellStyle name="Millares [0] 4 4 2 2 3" xfId="1226"/>
    <cellStyle name="Millares [0] 4 4 2 3" xfId="561"/>
    <cellStyle name="Millares [0] 4 4 2 4" xfId="1009"/>
    <cellStyle name="Millares [0] 4 4 3" xfId="191"/>
    <cellStyle name="Millares [0] 4 4 3 2" xfId="409"/>
    <cellStyle name="Millares [0] 4 4 3 2 2" xfId="853"/>
    <cellStyle name="Millares [0] 4 4 3 2 3" xfId="1301"/>
    <cellStyle name="Millares [0] 4 4 3 3" xfId="635"/>
    <cellStyle name="Millares [0] 4 4 3 4" xfId="1083"/>
    <cellStyle name="Millares [0] 4 4 4" xfId="263"/>
    <cellStyle name="Millares [0] 4 4 4 2" xfId="707"/>
    <cellStyle name="Millares [0] 4 4 4 3" xfId="1155"/>
    <cellStyle name="Millares [0] 4 4 5" xfId="490"/>
    <cellStyle name="Millares [0] 4 4 6" xfId="938"/>
    <cellStyle name="Millares [0] 4 5" xfId="66"/>
    <cellStyle name="Millares [0] 4 5 2" xfId="137"/>
    <cellStyle name="Millares [0] 4 5 2 2" xfId="354"/>
    <cellStyle name="Millares [0] 4 5 2 2 2" xfId="798"/>
    <cellStyle name="Millares [0] 4 5 2 2 3" xfId="1246"/>
    <cellStyle name="Millares [0] 4 5 2 3" xfId="581"/>
    <cellStyle name="Millares [0] 4 5 2 4" xfId="1029"/>
    <cellStyle name="Millares [0] 4 5 3" xfId="211"/>
    <cellStyle name="Millares [0] 4 5 3 2" xfId="429"/>
    <cellStyle name="Millares [0] 4 5 3 2 2" xfId="873"/>
    <cellStyle name="Millares [0] 4 5 3 2 3" xfId="1321"/>
    <cellStyle name="Millares [0] 4 5 3 3" xfId="655"/>
    <cellStyle name="Millares [0] 4 5 3 4" xfId="1103"/>
    <cellStyle name="Millares [0] 4 5 4" xfId="283"/>
    <cellStyle name="Millares [0] 4 5 4 2" xfId="727"/>
    <cellStyle name="Millares [0] 4 5 4 3" xfId="1175"/>
    <cellStyle name="Millares [0] 4 5 5" xfId="510"/>
    <cellStyle name="Millares [0] 4 5 6" xfId="958"/>
    <cellStyle name="Millares [0] 4 6" xfId="80"/>
    <cellStyle name="Millares [0] 4 6 2" xfId="297"/>
    <cellStyle name="Millares [0] 4 6 2 2" xfId="741"/>
    <cellStyle name="Millares [0] 4 6 2 3" xfId="1189"/>
    <cellStyle name="Millares [0] 4 6 3" xfId="524"/>
    <cellStyle name="Millares [0] 4 6 4" xfId="972"/>
    <cellStyle name="Millares [0] 4 7" xfId="154"/>
    <cellStyle name="Millares [0] 4 7 2" xfId="372"/>
    <cellStyle name="Millares [0] 4 7 2 2" xfId="816"/>
    <cellStyle name="Millares [0] 4 7 2 3" xfId="1264"/>
    <cellStyle name="Millares [0] 4 7 3" xfId="598"/>
    <cellStyle name="Millares [0] 4 7 4" xfId="1046"/>
    <cellStyle name="Millares [0] 4 8" xfId="226"/>
    <cellStyle name="Millares [0] 4 8 2" xfId="670"/>
    <cellStyle name="Millares [0] 4 8 3" xfId="1118"/>
    <cellStyle name="Millares [0] 4 9" xfId="453"/>
    <cellStyle name="Millares [0] 5" xfId="364"/>
    <cellStyle name="Millares [0] 5 2" xfId="808"/>
    <cellStyle name="Millares [0] 5 3" xfId="1256"/>
    <cellStyle name="Millares 10" xfId="49"/>
    <cellStyle name="Millares 10 2" xfId="120"/>
    <cellStyle name="Millares 10 2 2" xfId="337"/>
    <cellStyle name="Millares 10 2 2 2" xfId="781"/>
    <cellStyle name="Millares 10 2 2 3" xfId="1229"/>
    <cellStyle name="Millares 10 2 3" xfId="564"/>
    <cellStyle name="Millares 10 2 4" xfId="1012"/>
    <cellStyle name="Millares 10 3" xfId="194"/>
    <cellStyle name="Millares 10 3 2" xfId="412"/>
    <cellStyle name="Millares 10 3 2 2" xfId="856"/>
    <cellStyle name="Millares 10 3 2 3" xfId="1304"/>
    <cellStyle name="Millares 10 3 3" xfId="638"/>
    <cellStyle name="Millares 10 3 4" xfId="1086"/>
    <cellStyle name="Millares 10 4" xfId="266"/>
    <cellStyle name="Millares 10 4 2" xfId="710"/>
    <cellStyle name="Millares 10 4 3" xfId="1158"/>
    <cellStyle name="Millares 10 5" xfId="493"/>
    <cellStyle name="Millares 10 6" xfId="941"/>
    <cellStyle name="Millares 11" xfId="50"/>
    <cellStyle name="Millares 11 2" xfId="121"/>
    <cellStyle name="Millares 11 2 2" xfId="338"/>
    <cellStyle name="Millares 11 2 2 2" xfId="782"/>
    <cellStyle name="Millares 11 2 2 3" xfId="1230"/>
    <cellStyle name="Millares 11 2 3" xfId="565"/>
    <cellStyle name="Millares 11 2 4" xfId="1013"/>
    <cellStyle name="Millares 11 3" xfId="195"/>
    <cellStyle name="Millares 11 3 2" xfId="413"/>
    <cellStyle name="Millares 11 3 2 2" xfId="857"/>
    <cellStyle name="Millares 11 3 2 3" xfId="1305"/>
    <cellStyle name="Millares 11 3 3" xfId="639"/>
    <cellStyle name="Millares 11 3 4" xfId="1087"/>
    <cellStyle name="Millares 11 4" xfId="267"/>
    <cellStyle name="Millares 11 4 2" xfId="711"/>
    <cellStyle name="Millares 11 4 3" xfId="1159"/>
    <cellStyle name="Millares 11 5" xfId="494"/>
    <cellStyle name="Millares 11 6" xfId="942"/>
    <cellStyle name="Millares 12" xfId="51"/>
    <cellStyle name="Millares 12 2" xfId="122"/>
    <cellStyle name="Millares 12 2 2" xfId="339"/>
    <cellStyle name="Millares 12 2 2 2" xfId="783"/>
    <cellStyle name="Millares 12 2 2 3" xfId="1231"/>
    <cellStyle name="Millares 12 2 3" xfId="566"/>
    <cellStyle name="Millares 12 2 4" xfId="1014"/>
    <cellStyle name="Millares 12 3" xfId="196"/>
    <cellStyle name="Millares 12 3 2" xfId="414"/>
    <cellStyle name="Millares 12 3 2 2" xfId="858"/>
    <cellStyle name="Millares 12 3 2 3" xfId="1306"/>
    <cellStyle name="Millares 12 3 3" xfId="640"/>
    <cellStyle name="Millares 12 3 4" xfId="1088"/>
    <cellStyle name="Millares 12 4" xfId="268"/>
    <cellStyle name="Millares 12 4 2" xfId="712"/>
    <cellStyle name="Millares 12 4 3" xfId="1160"/>
    <cellStyle name="Millares 12 5" xfId="495"/>
    <cellStyle name="Millares 12 6" xfId="943"/>
    <cellStyle name="Millares 13" xfId="52"/>
    <cellStyle name="Millares 13 2" xfId="123"/>
    <cellStyle name="Millares 13 2 2" xfId="340"/>
    <cellStyle name="Millares 13 2 2 2" xfId="784"/>
    <cellStyle name="Millares 13 2 2 3" xfId="1232"/>
    <cellStyle name="Millares 13 2 3" xfId="567"/>
    <cellStyle name="Millares 13 2 4" xfId="1015"/>
    <cellStyle name="Millares 13 3" xfId="197"/>
    <cellStyle name="Millares 13 3 2" xfId="415"/>
    <cellStyle name="Millares 13 3 2 2" xfId="859"/>
    <cellStyle name="Millares 13 3 2 3" xfId="1307"/>
    <cellStyle name="Millares 13 3 3" xfId="641"/>
    <cellStyle name="Millares 13 3 4" xfId="1089"/>
    <cellStyle name="Millares 13 4" xfId="269"/>
    <cellStyle name="Millares 13 4 2" xfId="713"/>
    <cellStyle name="Millares 13 4 3" xfId="1161"/>
    <cellStyle name="Millares 13 5" xfId="496"/>
    <cellStyle name="Millares 13 6" xfId="944"/>
    <cellStyle name="Millares 14" xfId="53"/>
    <cellStyle name="Millares 14 2" xfId="124"/>
    <cellStyle name="Millares 14 2 2" xfId="341"/>
    <cellStyle name="Millares 14 2 2 2" xfId="785"/>
    <cellStyle name="Millares 14 2 2 3" xfId="1233"/>
    <cellStyle name="Millares 14 2 3" xfId="568"/>
    <cellStyle name="Millares 14 2 4" xfId="1016"/>
    <cellStyle name="Millares 14 3" xfId="198"/>
    <cellStyle name="Millares 14 3 2" xfId="416"/>
    <cellStyle name="Millares 14 3 2 2" xfId="860"/>
    <cellStyle name="Millares 14 3 2 3" xfId="1308"/>
    <cellStyle name="Millares 14 3 3" xfId="642"/>
    <cellStyle name="Millares 14 3 4" xfId="1090"/>
    <cellStyle name="Millares 14 4" xfId="270"/>
    <cellStyle name="Millares 14 4 2" xfId="714"/>
    <cellStyle name="Millares 14 4 3" xfId="1162"/>
    <cellStyle name="Millares 14 5" xfId="497"/>
    <cellStyle name="Millares 14 6" xfId="945"/>
    <cellStyle name="Millares 15" xfId="54"/>
    <cellStyle name="Millares 15 2" xfId="125"/>
    <cellStyle name="Millares 15 2 2" xfId="342"/>
    <cellStyle name="Millares 15 2 2 2" xfId="786"/>
    <cellStyle name="Millares 15 2 2 3" xfId="1234"/>
    <cellStyle name="Millares 15 2 3" xfId="569"/>
    <cellStyle name="Millares 15 2 4" xfId="1017"/>
    <cellStyle name="Millares 15 3" xfId="199"/>
    <cellStyle name="Millares 15 3 2" xfId="417"/>
    <cellStyle name="Millares 15 3 2 2" xfId="861"/>
    <cellStyle name="Millares 15 3 2 3" xfId="1309"/>
    <cellStyle name="Millares 15 3 3" xfId="643"/>
    <cellStyle name="Millares 15 3 4" xfId="1091"/>
    <cellStyle name="Millares 15 4" xfId="271"/>
    <cellStyle name="Millares 15 4 2" xfId="715"/>
    <cellStyle name="Millares 15 4 3" xfId="1163"/>
    <cellStyle name="Millares 15 5" xfId="498"/>
    <cellStyle name="Millares 15 6" xfId="946"/>
    <cellStyle name="Millares 16" xfId="55"/>
    <cellStyle name="Millares 16 2" xfId="126"/>
    <cellStyle name="Millares 16 2 2" xfId="343"/>
    <cellStyle name="Millares 16 2 2 2" xfId="787"/>
    <cellStyle name="Millares 16 2 2 3" xfId="1235"/>
    <cellStyle name="Millares 16 2 3" xfId="570"/>
    <cellStyle name="Millares 16 2 4" xfId="1018"/>
    <cellStyle name="Millares 16 3" xfId="200"/>
    <cellStyle name="Millares 16 3 2" xfId="418"/>
    <cellStyle name="Millares 16 3 2 2" xfId="862"/>
    <cellStyle name="Millares 16 3 2 3" xfId="1310"/>
    <cellStyle name="Millares 16 3 3" xfId="644"/>
    <cellStyle name="Millares 16 3 4" xfId="1092"/>
    <cellStyle name="Millares 16 4" xfId="272"/>
    <cellStyle name="Millares 16 4 2" xfId="716"/>
    <cellStyle name="Millares 16 4 3" xfId="1164"/>
    <cellStyle name="Millares 16 5" xfId="499"/>
    <cellStyle name="Millares 16 6" xfId="947"/>
    <cellStyle name="Millares 17" xfId="56"/>
    <cellStyle name="Millares 17 2" xfId="127"/>
    <cellStyle name="Millares 17 2 2" xfId="344"/>
    <cellStyle name="Millares 17 2 2 2" xfId="788"/>
    <cellStyle name="Millares 17 2 2 3" xfId="1236"/>
    <cellStyle name="Millares 17 2 3" xfId="571"/>
    <cellStyle name="Millares 17 2 4" xfId="1019"/>
    <cellStyle name="Millares 17 3" xfId="201"/>
    <cellStyle name="Millares 17 3 2" xfId="419"/>
    <cellStyle name="Millares 17 3 2 2" xfId="863"/>
    <cellStyle name="Millares 17 3 2 3" xfId="1311"/>
    <cellStyle name="Millares 17 3 3" xfId="645"/>
    <cellStyle name="Millares 17 3 4" xfId="1093"/>
    <cellStyle name="Millares 17 4" xfId="273"/>
    <cellStyle name="Millares 17 4 2" xfId="717"/>
    <cellStyle name="Millares 17 4 3" xfId="1165"/>
    <cellStyle name="Millares 17 5" xfId="500"/>
    <cellStyle name="Millares 17 6" xfId="948"/>
    <cellStyle name="Millares 18" xfId="57"/>
    <cellStyle name="Millares 18 2" xfId="128"/>
    <cellStyle name="Millares 18 2 2" xfId="345"/>
    <cellStyle name="Millares 18 2 2 2" xfId="789"/>
    <cellStyle name="Millares 18 2 2 3" xfId="1237"/>
    <cellStyle name="Millares 18 2 3" xfId="572"/>
    <cellStyle name="Millares 18 2 4" xfId="1020"/>
    <cellStyle name="Millares 18 3" xfId="202"/>
    <cellStyle name="Millares 18 3 2" xfId="420"/>
    <cellStyle name="Millares 18 3 2 2" xfId="864"/>
    <cellStyle name="Millares 18 3 2 3" xfId="1312"/>
    <cellStyle name="Millares 18 3 3" xfId="646"/>
    <cellStyle name="Millares 18 3 4" xfId="1094"/>
    <cellStyle name="Millares 18 4" xfId="274"/>
    <cellStyle name="Millares 18 4 2" xfId="718"/>
    <cellStyle name="Millares 18 4 3" xfId="1166"/>
    <cellStyle name="Millares 18 5" xfId="501"/>
    <cellStyle name="Millares 18 6" xfId="949"/>
    <cellStyle name="Millares 19" xfId="68"/>
    <cellStyle name="Millares 19 2" xfId="139"/>
    <cellStyle name="Millares 19 2 2" xfId="356"/>
    <cellStyle name="Millares 19 2 2 2" xfId="800"/>
    <cellStyle name="Millares 19 2 2 3" xfId="1248"/>
    <cellStyle name="Millares 19 2 3" xfId="583"/>
    <cellStyle name="Millares 19 2 4" xfId="1031"/>
    <cellStyle name="Millares 19 3" xfId="213"/>
    <cellStyle name="Millares 19 3 2" xfId="431"/>
    <cellStyle name="Millares 19 3 2 2" xfId="875"/>
    <cellStyle name="Millares 19 3 2 3" xfId="1323"/>
    <cellStyle name="Millares 19 3 3" xfId="657"/>
    <cellStyle name="Millares 19 3 4" xfId="1105"/>
    <cellStyle name="Millares 19 4" xfId="285"/>
    <cellStyle name="Millares 19 4 2" xfId="729"/>
    <cellStyle name="Millares 19 4 3" xfId="1177"/>
    <cellStyle name="Millares 19 5" xfId="512"/>
    <cellStyle name="Millares 19 6" xfId="960"/>
    <cellStyle name="Millares 2" xfId="32"/>
    <cellStyle name="Millares 2 2" xfId="103"/>
    <cellStyle name="Millares 2 2 2" xfId="320"/>
    <cellStyle name="Millares 2 2 2 2" xfId="764"/>
    <cellStyle name="Millares 2 2 2 3" xfId="1212"/>
    <cellStyle name="Millares 2 2 3" xfId="547"/>
    <cellStyle name="Millares 2 2 4" xfId="995"/>
    <cellStyle name="Millares 2 3" xfId="177"/>
    <cellStyle name="Millares 2 3 2" xfId="395"/>
    <cellStyle name="Millares 2 3 2 2" xfId="839"/>
    <cellStyle name="Millares 2 3 2 3" xfId="1287"/>
    <cellStyle name="Millares 2 3 3" xfId="621"/>
    <cellStyle name="Millares 2 3 4" xfId="1069"/>
    <cellStyle name="Millares 2 4" xfId="249"/>
    <cellStyle name="Millares 2 4 2" xfId="693"/>
    <cellStyle name="Millares 2 4 3" xfId="1141"/>
    <cellStyle name="Millares 2 5" xfId="476"/>
    <cellStyle name="Millares 2 6" xfId="924"/>
    <cellStyle name="Millares 20" xfId="69"/>
    <cellStyle name="Millares 20 2" xfId="140"/>
    <cellStyle name="Millares 20 2 2" xfId="357"/>
    <cellStyle name="Millares 20 2 2 2" xfId="801"/>
    <cellStyle name="Millares 20 2 2 3" xfId="1249"/>
    <cellStyle name="Millares 20 2 3" xfId="584"/>
    <cellStyle name="Millares 20 2 4" xfId="1032"/>
    <cellStyle name="Millares 20 3" xfId="214"/>
    <cellStyle name="Millares 20 3 2" xfId="432"/>
    <cellStyle name="Millares 20 3 2 2" xfId="876"/>
    <cellStyle name="Millares 20 3 2 3" xfId="1324"/>
    <cellStyle name="Millares 20 3 3" xfId="658"/>
    <cellStyle name="Millares 20 3 4" xfId="1106"/>
    <cellStyle name="Millares 20 4" xfId="286"/>
    <cellStyle name="Millares 20 4 2" xfId="730"/>
    <cellStyle name="Millares 20 4 3" xfId="1178"/>
    <cellStyle name="Millares 20 5" xfId="513"/>
    <cellStyle name="Millares 20 6" xfId="961"/>
    <cellStyle name="Millares 21" xfId="70"/>
    <cellStyle name="Millares 21 2" xfId="141"/>
    <cellStyle name="Millares 21 2 2" xfId="358"/>
    <cellStyle name="Millares 21 2 2 2" xfId="802"/>
    <cellStyle name="Millares 21 2 2 3" xfId="1250"/>
    <cellStyle name="Millares 21 2 3" xfId="585"/>
    <cellStyle name="Millares 21 2 4" xfId="1033"/>
    <cellStyle name="Millares 21 3" xfId="215"/>
    <cellStyle name="Millares 21 3 2" xfId="433"/>
    <cellStyle name="Millares 21 3 2 2" xfId="877"/>
    <cellStyle name="Millares 21 3 2 3" xfId="1325"/>
    <cellStyle name="Millares 21 3 3" xfId="659"/>
    <cellStyle name="Millares 21 3 4" xfId="1107"/>
    <cellStyle name="Millares 21 4" xfId="287"/>
    <cellStyle name="Millares 21 4 2" xfId="731"/>
    <cellStyle name="Millares 21 4 3" xfId="1179"/>
    <cellStyle name="Millares 21 5" xfId="514"/>
    <cellStyle name="Millares 21 6" xfId="962"/>
    <cellStyle name="Millares 22" xfId="71"/>
    <cellStyle name="Millares 22 2" xfId="142"/>
    <cellStyle name="Millares 22 2 2" xfId="359"/>
    <cellStyle name="Millares 22 2 2 2" xfId="803"/>
    <cellStyle name="Millares 22 2 2 3" xfId="1251"/>
    <cellStyle name="Millares 22 2 3" xfId="586"/>
    <cellStyle name="Millares 22 2 4" xfId="1034"/>
    <cellStyle name="Millares 22 3" xfId="216"/>
    <cellStyle name="Millares 22 3 2" xfId="434"/>
    <cellStyle name="Millares 22 3 2 2" xfId="878"/>
    <cellStyle name="Millares 22 3 2 3" xfId="1326"/>
    <cellStyle name="Millares 22 3 3" xfId="660"/>
    <cellStyle name="Millares 22 3 4" xfId="1108"/>
    <cellStyle name="Millares 22 4" xfId="288"/>
    <cellStyle name="Millares 22 4 2" xfId="732"/>
    <cellStyle name="Millares 22 4 3" xfId="1180"/>
    <cellStyle name="Millares 22 5" xfId="515"/>
    <cellStyle name="Millares 22 6" xfId="963"/>
    <cellStyle name="Millares 23" xfId="72"/>
    <cellStyle name="Millares 23 2" xfId="143"/>
    <cellStyle name="Millares 23 2 2" xfId="360"/>
    <cellStyle name="Millares 23 2 2 2" xfId="804"/>
    <cellStyle name="Millares 23 2 2 3" xfId="1252"/>
    <cellStyle name="Millares 23 2 3" xfId="587"/>
    <cellStyle name="Millares 23 2 4" xfId="1035"/>
    <cellStyle name="Millares 23 3" xfId="217"/>
    <cellStyle name="Millares 23 3 2" xfId="435"/>
    <cellStyle name="Millares 23 3 2 2" xfId="879"/>
    <cellStyle name="Millares 23 3 2 3" xfId="1327"/>
    <cellStyle name="Millares 23 3 3" xfId="661"/>
    <cellStyle name="Millares 23 3 4" xfId="1109"/>
    <cellStyle name="Millares 23 4" xfId="289"/>
    <cellStyle name="Millares 23 4 2" xfId="733"/>
    <cellStyle name="Millares 23 4 3" xfId="1181"/>
    <cellStyle name="Millares 23 5" xfId="516"/>
    <cellStyle name="Millares 23 6" xfId="964"/>
    <cellStyle name="Millares 24" xfId="82"/>
    <cellStyle name="Millares 24 2" xfId="299"/>
    <cellStyle name="Millares 24 2 2" xfId="743"/>
    <cellStyle name="Millares 24 2 3" xfId="1191"/>
    <cellStyle name="Millares 24 3" xfId="526"/>
    <cellStyle name="Millares 24 4" xfId="974"/>
    <cellStyle name="Millares 25" xfId="144"/>
    <cellStyle name="Millares 25 2" xfId="361"/>
    <cellStyle name="Millares 25 2 2" xfId="805"/>
    <cellStyle name="Millares 25 2 3" xfId="1253"/>
    <cellStyle name="Millares 25 3" xfId="588"/>
    <cellStyle name="Millares 25 4" xfId="1036"/>
    <cellStyle name="Millares 26" xfId="146"/>
    <cellStyle name="Millares 26 2" xfId="363"/>
    <cellStyle name="Millares 26 2 2" xfId="807"/>
    <cellStyle name="Millares 26 2 3" xfId="1255"/>
    <cellStyle name="Millares 26 3" xfId="590"/>
    <cellStyle name="Millares 26 4" xfId="1038"/>
    <cellStyle name="Millares 27" xfId="156"/>
    <cellStyle name="Millares 27 2" xfId="374"/>
    <cellStyle name="Millares 27 2 2" xfId="818"/>
    <cellStyle name="Millares 27 2 3" xfId="1266"/>
    <cellStyle name="Millares 27 3" xfId="600"/>
    <cellStyle name="Millares 27 4" xfId="1048"/>
    <cellStyle name="Millares 28" xfId="228"/>
    <cellStyle name="Millares 28 2" xfId="672"/>
    <cellStyle name="Millares 28 3" xfId="1120"/>
    <cellStyle name="Millares 29" xfId="436"/>
    <cellStyle name="Millares 29 2" xfId="880"/>
    <cellStyle name="Millares 29 3" xfId="1328"/>
    <cellStyle name="Millares 3" xfId="22"/>
    <cellStyle name="Millares 3 2" xfId="93"/>
    <cellStyle name="Millares 3 2 2" xfId="310"/>
    <cellStyle name="Millares 3 2 2 2" xfId="754"/>
    <cellStyle name="Millares 3 2 2 3" xfId="1202"/>
    <cellStyle name="Millares 3 2 3" xfId="537"/>
    <cellStyle name="Millares 3 2 4" xfId="985"/>
    <cellStyle name="Millares 3 3" xfId="167"/>
    <cellStyle name="Millares 3 3 2" xfId="385"/>
    <cellStyle name="Millares 3 3 2 2" xfId="829"/>
    <cellStyle name="Millares 3 3 2 3" xfId="1277"/>
    <cellStyle name="Millares 3 3 3" xfId="611"/>
    <cellStyle name="Millares 3 3 4" xfId="1059"/>
    <cellStyle name="Millares 3 4" xfId="239"/>
    <cellStyle name="Millares 3 4 2" xfId="683"/>
    <cellStyle name="Millares 3 4 3" xfId="1131"/>
    <cellStyle name="Millares 3 5" xfId="466"/>
    <cellStyle name="Millares 3 6" xfId="914"/>
    <cellStyle name="Millares 30" xfId="442"/>
    <cellStyle name="Millares 30 2" xfId="886"/>
    <cellStyle name="Millares 30 3" xfId="1334"/>
    <cellStyle name="Millares 31" xfId="441"/>
    <cellStyle name="Millares 31 2" xfId="885"/>
    <cellStyle name="Millares 31 3" xfId="1333"/>
    <cellStyle name="Millares 32" xfId="438"/>
    <cellStyle name="Millares 32 2" xfId="882"/>
    <cellStyle name="Millares 32 3" xfId="1330"/>
    <cellStyle name="Millares 33" xfId="439"/>
    <cellStyle name="Millares 33 2" xfId="883"/>
    <cellStyle name="Millares 33 3" xfId="1331"/>
    <cellStyle name="Millares 34" xfId="437"/>
    <cellStyle name="Millares 34 2" xfId="881"/>
    <cellStyle name="Millares 34 3" xfId="1329"/>
    <cellStyle name="Millares 35" xfId="440"/>
    <cellStyle name="Millares 35 2" xfId="884"/>
    <cellStyle name="Millares 35 3" xfId="1332"/>
    <cellStyle name="Millares 36" xfId="443"/>
    <cellStyle name="Millares 36 2" xfId="887"/>
    <cellStyle name="Millares 36 3" xfId="1335"/>
    <cellStyle name="Millares 37" xfId="444"/>
    <cellStyle name="Millares 37 2" xfId="888"/>
    <cellStyle name="Millares 37 3" xfId="1336"/>
    <cellStyle name="Millares 38" xfId="445"/>
    <cellStyle name="Millares 38 2" xfId="889"/>
    <cellStyle name="Millares 38 3" xfId="1337"/>
    <cellStyle name="Millares 39" xfId="455"/>
    <cellStyle name="Millares 4" xfId="33"/>
    <cellStyle name="Millares 4 2" xfId="104"/>
    <cellStyle name="Millares 4 2 2" xfId="321"/>
    <cellStyle name="Millares 4 2 2 2" xfId="765"/>
    <cellStyle name="Millares 4 2 2 3" xfId="1213"/>
    <cellStyle name="Millares 4 2 3" xfId="548"/>
    <cellStyle name="Millares 4 2 4" xfId="996"/>
    <cellStyle name="Millares 4 3" xfId="178"/>
    <cellStyle name="Millares 4 3 2" xfId="396"/>
    <cellStyle name="Millares 4 3 2 2" xfId="840"/>
    <cellStyle name="Millares 4 3 2 3" xfId="1288"/>
    <cellStyle name="Millares 4 3 3" xfId="622"/>
    <cellStyle name="Millares 4 3 4" xfId="1070"/>
    <cellStyle name="Millares 4 4" xfId="250"/>
    <cellStyle name="Millares 4 4 2" xfId="694"/>
    <cellStyle name="Millares 4 4 3" xfId="1142"/>
    <cellStyle name="Millares 4 5" xfId="477"/>
    <cellStyle name="Millares 4 6" xfId="925"/>
    <cellStyle name="Millares 40" xfId="890"/>
    <cellStyle name="Millares 41" xfId="892"/>
    <cellStyle name="Millares 42" xfId="891"/>
    <cellStyle name="Millares 43" xfId="893"/>
    <cellStyle name="Millares 44" xfId="903"/>
    <cellStyle name="Millares 5" xfId="34"/>
    <cellStyle name="Millares 5 2" xfId="105"/>
    <cellStyle name="Millares 5 2 2" xfId="322"/>
    <cellStyle name="Millares 5 2 2 2" xfId="766"/>
    <cellStyle name="Millares 5 2 2 3" xfId="1214"/>
    <cellStyle name="Millares 5 2 3" xfId="549"/>
    <cellStyle name="Millares 5 2 4" xfId="997"/>
    <cellStyle name="Millares 5 3" xfId="179"/>
    <cellStyle name="Millares 5 3 2" xfId="397"/>
    <cellStyle name="Millares 5 3 2 2" xfId="841"/>
    <cellStyle name="Millares 5 3 2 3" xfId="1289"/>
    <cellStyle name="Millares 5 3 3" xfId="623"/>
    <cellStyle name="Millares 5 3 4" xfId="1071"/>
    <cellStyle name="Millares 5 4" xfId="251"/>
    <cellStyle name="Millares 5 4 2" xfId="695"/>
    <cellStyle name="Millares 5 4 3" xfId="1143"/>
    <cellStyle name="Millares 5 5" xfId="478"/>
    <cellStyle name="Millares 5 6" xfId="926"/>
    <cellStyle name="Millares 6" xfId="35"/>
    <cellStyle name="Millares 6 2" xfId="106"/>
    <cellStyle name="Millares 6 2 2" xfId="323"/>
    <cellStyle name="Millares 6 2 2 2" xfId="767"/>
    <cellStyle name="Millares 6 2 2 3" xfId="1215"/>
    <cellStyle name="Millares 6 2 3" xfId="550"/>
    <cellStyle name="Millares 6 2 4" xfId="998"/>
    <cellStyle name="Millares 6 3" xfId="180"/>
    <cellStyle name="Millares 6 3 2" xfId="398"/>
    <cellStyle name="Millares 6 3 2 2" xfId="842"/>
    <cellStyle name="Millares 6 3 2 3" xfId="1290"/>
    <cellStyle name="Millares 6 3 3" xfId="624"/>
    <cellStyle name="Millares 6 3 4" xfId="1072"/>
    <cellStyle name="Millares 6 4" xfId="252"/>
    <cellStyle name="Millares 6 4 2" xfId="696"/>
    <cellStyle name="Millares 6 4 3" xfId="1144"/>
    <cellStyle name="Millares 6 5" xfId="479"/>
    <cellStyle name="Millares 6 6" xfId="927"/>
    <cellStyle name="Millares 7" xfId="36"/>
    <cellStyle name="Millares 7 2" xfId="107"/>
    <cellStyle name="Millares 7 2 2" xfId="324"/>
    <cellStyle name="Millares 7 2 2 2" xfId="768"/>
    <cellStyle name="Millares 7 2 2 3" xfId="1216"/>
    <cellStyle name="Millares 7 2 3" xfId="551"/>
    <cellStyle name="Millares 7 2 4" xfId="999"/>
    <cellStyle name="Millares 7 3" xfId="181"/>
    <cellStyle name="Millares 7 3 2" xfId="399"/>
    <cellStyle name="Millares 7 3 2 2" xfId="843"/>
    <cellStyle name="Millares 7 3 2 3" xfId="1291"/>
    <cellStyle name="Millares 7 3 3" xfId="625"/>
    <cellStyle name="Millares 7 3 4" xfId="1073"/>
    <cellStyle name="Millares 7 4" xfId="253"/>
    <cellStyle name="Millares 7 4 2" xfId="697"/>
    <cellStyle name="Millares 7 4 3" xfId="1145"/>
    <cellStyle name="Millares 7 5" xfId="480"/>
    <cellStyle name="Millares 7 6" xfId="928"/>
    <cellStyle name="Millares 8" xfId="37"/>
    <cellStyle name="Millares 8 2" xfId="108"/>
    <cellStyle name="Millares 8 2 2" xfId="325"/>
    <cellStyle name="Millares 8 2 2 2" xfId="769"/>
    <cellStyle name="Millares 8 2 2 3" xfId="1217"/>
    <cellStyle name="Millares 8 2 3" xfId="552"/>
    <cellStyle name="Millares 8 2 4" xfId="1000"/>
    <cellStyle name="Millares 8 3" xfId="182"/>
    <cellStyle name="Millares 8 3 2" xfId="400"/>
    <cellStyle name="Millares 8 3 2 2" xfId="844"/>
    <cellStyle name="Millares 8 3 2 3" xfId="1292"/>
    <cellStyle name="Millares 8 3 3" xfId="626"/>
    <cellStyle name="Millares 8 3 4" xfId="1074"/>
    <cellStyle name="Millares 8 4" xfId="254"/>
    <cellStyle name="Millares 8 4 2" xfId="698"/>
    <cellStyle name="Millares 8 4 3" xfId="1146"/>
    <cellStyle name="Millares 8 5" xfId="481"/>
    <cellStyle name="Millares 8 6" xfId="929"/>
    <cellStyle name="Millares 9" xfId="48"/>
    <cellStyle name="Millares 9 2" xfId="119"/>
    <cellStyle name="Millares 9 2 2" xfId="336"/>
    <cellStyle name="Millares 9 2 2 2" xfId="780"/>
    <cellStyle name="Millares 9 2 2 3" xfId="1228"/>
    <cellStyle name="Millares 9 2 3" xfId="563"/>
    <cellStyle name="Millares 9 2 4" xfId="1011"/>
    <cellStyle name="Millares 9 3" xfId="193"/>
    <cellStyle name="Millares 9 3 2" xfId="411"/>
    <cellStyle name="Millares 9 3 2 2" xfId="855"/>
    <cellStyle name="Millares 9 3 2 3" xfId="1303"/>
    <cellStyle name="Millares 9 3 3" xfId="637"/>
    <cellStyle name="Millares 9 3 4" xfId="1085"/>
    <cellStyle name="Millares 9 4" xfId="265"/>
    <cellStyle name="Millares 9 4 2" xfId="709"/>
    <cellStyle name="Millares 9 4 3" xfId="1157"/>
    <cellStyle name="Millares 9 5" xfId="492"/>
    <cellStyle name="Millares 9 6" xfId="940"/>
    <cellStyle name="Normal" xfId="0" builtinId="0"/>
    <cellStyle name="Normal 2" xfId="2"/>
    <cellStyle name="Normal 2 10" xfId="147"/>
    <cellStyle name="Normal 2 10 2" xfId="365"/>
    <cellStyle name="Normal 2 10 2 2" xfId="809"/>
    <cellStyle name="Normal 2 10 2 3" xfId="1257"/>
    <cellStyle name="Normal 2 10 3" xfId="591"/>
    <cellStyle name="Normal 2 10 4" xfId="1039"/>
    <cellStyle name="Normal 2 11" xfId="219"/>
    <cellStyle name="Normal 2 11 2" xfId="663"/>
    <cellStyle name="Normal 2 11 3" xfId="1111"/>
    <cellStyle name="Normal 2 12" xfId="446"/>
    <cellStyle name="Normal 2 13" xfId="894"/>
    <cellStyle name="Normal 2 2" xfId="4"/>
    <cellStyle name="Normal 2 2 10" xfId="896"/>
    <cellStyle name="Normal 2 2 2" xfId="25"/>
    <cellStyle name="Normal 2 2 2 2" xfId="96"/>
    <cellStyle name="Normal 2 2 2 2 2" xfId="313"/>
    <cellStyle name="Normal 2 2 2 2 2 2" xfId="757"/>
    <cellStyle name="Normal 2 2 2 2 2 3" xfId="1205"/>
    <cellStyle name="Normal 2 2 2 2 3" xfId="540"/>
    <cellStyle name="Normal 2 2 2 2 4" xfId="988"/>
    <cellStyle name="Normal 2 2 2 3" xfId="170"/>
    <cellStyle name="Normal 2 2 2 3 2" xfId="388"/>
    <cellStyle name="Normal 2 2 2 3 2 2" xfId="832"/>
    <cellStyle name="Normal 2 2 2 3 2 3" xfId="1280"/>
    <cellStyle name="Normal 2 2 2 3 3" xfId="614"/>
    <cellStyle name="Normal 2 2 2 3 4" xfId="1062"/>
    <cellStyle name="Normal 2 2 2 4" xfId="242"/>
    <cellStyle name="Normal 2 2 2 4 2" xfId="686"/>
    <cellStyle name="Normal 2 2 2 4 3" xfId="1134"/>
    <cellStyle name="Normal 2 2 2 5" xfId="469"/>
    <cellStyle name="Normal 2 2 2 6" xfId="917"/>
    <cellStyle name="Normal 2 2 3" xfId="15"/>
    <cellStyle name="Normal 2 2 3 2" xfId="86"/>
    <cellStyle name="Normal 2 2 3 2 2" xfId="303"/>
    <cellStyle name="Normal 2 2 3 2 2 2" xfId="747"/>
    <cellStyle name="Normal 2 2 3 2 2 3" xfId="1195"/>
    <cellStyle name="Normal 2 2 3 2 3" xfId="530"/>
    <cellStyle name="Normal 2 2 3 2 4" xfId="978"/>
    <cellStyle name="Normal 2 2 3 3" xfId="160"/>
    <cellStyle name="Normal 2 2 3 3 2" xfId="378"/>
    <cellStyle name="Normal 2 2 3 3 2 2" xfId="822"/>
    <cellStyle name="Normal 2 2 3 3 2 3" xfId="1270"/>
    <cellStyle name="Normal 2 2 3 3 3" xfId="604"/>
    <cellStyle name="Normal 2 2 3 3 4" xfId="1052"/>
    <cellStyle name="Normal 2 2 3 4" xfId="232"/>
    <cellStyle name="Normal 2 2 3 4 2" xfId="676"/>
    <cellStyle name="Normal 2 2 3 4 3" xfId="1124"/>
    <cellStyle name="Normal 2 2 3 5" xfId="459"/>
    <cellStyle name="Normal 2 2 3 6" xfId="907"/>
    <cellStyle name="Normal 2 2 4" xfId="41"/>
    <cellStyle name="Normal 2 2 4 2" xfId="112"/>
    <cellStyle name="Normal 2 2 4 2 2" xfId="329"/>
    <cellStyle name="Normal 2 2 4 2 2 2" xfId="773"/>
    <cellStyle name="Normal 2 2 4 2 2 3" xfId="1221"/>
    <cellStyle name="Normal 2 2 4 2 3" xfId="556"/>
    <cellStyle name="Normal 2 2 4 2 4" xfId="1004"/>
    <cellStyle name="Normal 2 2 4 3" xfId="186"/>
    <cellStyle name="Normal 2 2 4 3 2" xfId="404"/>
    <cellStyle name="Normal 2 2 4 3 2 2" xfId="848"/>
    <cellStyle name="Normal 2 2 4 3 2 3" xfId="1296"/>
    <cellStyle name="Normal 2 2 4 3 3" xfId="630"/>
    <cellStyle name="Normal 2 2 4 3 4" xfId="1078"/>
    <cellStyle name="Normal 2 2 4 4" xfId="258"/>
    <cellStyle name="Normal 2 2 4 4 2" xfId="702"/>
    <cellStyle name="Normal 2 2 4 4 3" xfId="1150"/>
    <cellStyle name="Normal 2 2 4 5" xfId="485"/>
    <cellStyle name="Normal 2 2 4 6" xfId="933"/>
    <cellStyle name="Normal 2 2 5" xfId="61"/>
    <cellStyle name="Normal 2 2 5 2" xfId="132"/>
    <cellStyle name="Normal 2 2 5 2 2" xfId="349"/>
    <cellStyle name="Normal 2 2 5 2 2 2" xfId="793"/>
    <cellStyle name="Normal 2 2 5 2 2 3" xfId="1241"/>
    <cellStyle name="Normal 2 2 5 2 3" xfId="576"/>
    <cellStyle name="Normal 2 2 5 2 4" xfId="1024"/>
    <cellStyle name="Normal 2 2 5 3" xfId="206"/>
    <cellStyle name="Normal 2 2 5 3 2" xfId="424"/>
    <cellStyle name="Normal 2 2 5 3 2 2" xfId="868"/>
    <cellStyle name="Normal 2 2 5 3 2 3" xfId="1316"/>
    <cellStyle name="Normal 2 2 5 3 3" xfId="650"/>
    <cellStyle name="Normal 2 2 5 3 4" xfId="1098"/>
    <cellStyle name="Normal 2 2 5 4" xfId="278"/>
    <cellStyle name="Normal 2 2 5 4 2" xfId="722"/>
    <cellStyle name="Normal 2 2 5 4 3" xfId="1170"/>
    <cellStyle name="Normal 2 2 5 5" xfId="505"/>
    <cellStyle name="Normal 2 2 5 6" xfId="953"/>
    <cellStyle name="Normal 2 2 6" xfId="75"/>
    <cellStyle name="Normal 2 2 6 2" xfId="292"/>
    <cellStyle name="Normal 2 2 6 2 2" xfId="736"/>
    <cellStyle name="Normal 2 2 6 2 3" xfId="1184"/>
    <cellStyle name="Normal 2 2 6 3" xfId="519"/>
    <cellStyle name="Normal 2 2 6 4" xfId="967"/>
    <cellStyle name="Normal 2 2 7" xfId="149"/>
    <cellStyle name="Normal 2 2 7 2" xfId="367"/>
    <cellStyle name="Normal 2 2 7 2 2" xfId="811"/>
    <cellStyle name="Normal 2 2 7 2 3" xfId="1259"/>
    <cellStyle name="Normal 2 2 7 3" xfId="593"/>
    <cellStyle name="Normal 2 2 7 4" xfId="1041"/>
    <cellStyle name="Normal 2 2 8" xfId="221"/>
    <cellStyle name="Normal 2 2 8 2" xfId="665"/>
    <cellStyle name="Normal 2 2 8 3" xfId="1113"/>
    <cellStyle name="Normal 2 2 9" xfId="448"/>
    <cellStyle name="Normal 2 3" xfId="7"/>
    <cellStyle name="Normal 2 3 10" xfId="899"/>
    <cellStyle name="Normal 2 3 2" xfId="28"/>
    <cellStyle name="Normal 2 3 2 2" xfId="99"/>
    <cellStyle name="Normal 2 3 2 2 2" xfId="316"/>
    <cellStyle name="Normal 2 3 2 2 2 2" xfId="760"/>
    <cellStyle name="Normal 2 3 2 2 2 3" xfId="1208"/>
    <cellStyle name="Normal 2 3 2 2 3" xfId="543"/>
    <cellStyle name="Normal 2 3 2 2 4" xfId="991"/>
    <cellStyle name="Normal 2 3 2 3" xfId="173"/>
    <cellStyle name="Normal 2 3 2 3 2" xfId="391"/>
    <cellStyle name="Normal 2 3 2 3 2 2" xfId="835"/>
    <cellStyle name="Normal 2 3 2 3 2 3" xfId="1283"/>
    <cellStyle name="Normal 2 3 2 3 3" xfId="617"/>
    <cellStyle name="Normal 2 3 2 3 4" xfId="1065"/>
    <cellStyle name="Normal 2 3 2 4" xfId="245"/>
    <cellStyle name="Normal 2 3 2 4 2" xfId="689"/>
    <cellStyle name="Normal 2 3 2 4 3" xfId="1137"/>
    <cellStyle name="Normal 2 3 2 5" xfId="472"/>
    <cellStyle name="Normal 2 3 2 6" xfId="920"/>
    <cellStyle name="Normal 2 3 3" xfId="18"/>
    <cellStyle name="Normal 2 3 3 2" xfId="89"/>
    <cellStyle name="Normal 2 3 3 2 2" xfId="306"/>
    <cellStyle name="Normal 2 3 3 2 2 2" xfId="750"/>
    <cellStyle name="Normal 2 3 3 2 2 3" xfId="1198"/>
    <cellStyle name="Normal 2 3 3 2 3" xfId="533"/>
    <cellStyle name="Normal 2 3 3 2 4" xfId="981"/>
    <cellStyle name="Normal 2 3 3 3" xfId="163"/>
    <cellStyle name="Normal 2 3 3 3 2" xfId="381"/>
    <cellStyle name="Normal 2 3 3 3 2 2" xfId="825"/>
    <cellStyle name="Normal 2 3 3 3 2 3" xfId="1273"/>
    <cellStyle name="Normal 2 3 3 3 3" xfId="607"/>
    <cellStyle name="Normal 2 3 3 3 4" xfId="1055"/>
    <cellStyle name="Normal 2 3 3 4" xfId="235"/>
    <cellStyle name="Normal 2 3 3 4 2" xfId="679"/>
    <cellStyle name="Normal 2 3 3 4 3" xfId="1127"/>
    <cellStyle name="Normal 2 3 3 5" xfId="462"/>
    <cellStyle name="Normal 2 3 3 6" xfId="910"/>
    <cellStyle name="Normal 2 3 4" xfId="44"/>
    <cellStyle name="Normal 2 3 4 2" xfId="115"/>
    <cellStyle name="Normal 2 3 4 2 2" xfId="332"/>
    <cellStyle name="Normal 2 3 4 2 2 2" xfId="776"/>
    <cellStyle name="Normal 2 3 4 2 2 3" xfId="1224"/>
    <cellStyle name="Normal 2 3 4 2 3" xfId="559"/>
    <cellStyle name="Normal 2 3 4 2 4" xfId="1007"/>
    <cellStyle name="Normal 2 3 4 3" xfId="189"/>
    <cellStyle name="Normal 2 3 4 3 2" xfId="407"/>
    <cellStyle name="Normal 2 3 4 3 2 2" xfId="851"/>
    <cellStyle name="Normal 2 3 4 3 2 3" xfId="1299"/>
    <cellStyle name="Normal 2 3 4 3 3" xfId="633"/>
    <cellStyle name="Normal 2 3 4 3 4" xfId="1081"/>
    <cellStyle name="Normal 2 3 4 4" xfId="261"/>
    <cellStyle name="Normal 2 3 4 4 2" xfId="705"/>
    <cellStyle name="Normal 2 3 4 4 3" xfId="1153"/>
    <cellStyle name="Normal 2 3 4 5" xfId="488"/>
    <cellStyle name="Normal 2 3 4 6" xfId="936"/>
    <cellStyle name="Normal 2 3 5" xfId="64"/>
    <cellStyle name="Normal 2 3 5 2" xfId="135"/>
    <cellStyle name="Normal 2 3 5 2 2" xfId="352"/>
    <cellStyle name="Normal 2 3 5 2 2 2" xfId="796"/>
    <cellStyle name="Normal 2 3 5 2 2 3" xfId="1244"/>
    <cellStyle name="Normal 2 3 5 2 3" xfId="579"/>
    <cellStyle name="Normal 2 3 5 2 4" xfId="1027"/>
    <cellStyle name="Normal 2 3 5 3" xfId="209"/>
    <cellStyle name="Normal 2 3 5 3 2" xfId="427"/>
    <cellStyle name="Normal 2 3 5 3 2 2" xfId="871"/>
    <cellStyle name="Normal 2 3 5 3 2 3" xfId="1319"/>
    <cellStyle name="Normal 2 3 5 3 3" xfId="653"/>
    <cellStyle name="Normal 2 3 5 3 4" xfId="1101"/>
    <cellStyle name="Normal 2 3 5 4" xfId="281"/>
    <cellStyle name="Normal 2 3 5 4 2" xfId="725"/>
    <cellStyle name="Normal 2 3 5 4 3" xfId="1173"/>
    <cellStyle name="Normal 2 3 5 5" xfId="508"/>
    <cellStyle name="Normal 2 3 5 6" xfId="956"/>
    <cellStyle name="Normal 2 3 6" xfId="78"/>
    <cellStyle name="Normal 2 3 6 2" xfId="295"/>
    <cellStyle name="Normal 2 3 6 2 2" xfId="739"/>
    <cellStyle name="Normal 2 3 6 2 3" xfId="1187"/>
    <cellStyle name="Normal 2 3 6 3" xfId="522"/>
    <cellStyle name="Normal 2 3 6 4" xfId="970"/>
    <cellStyle name="Normal 2 3 7" xfId="152"/>
    <cellStyle name="Normal 2 3 7 2" xfId="370"/>
    <cellStyle name="Normal 2 3 7 2 2" xfId="814"/>
    <cellStyle name="Normal 2 3 7 2 3" xfId="1262"/>
    <cellStyle name="Normal 2 3 7 3" xfId="596"/>
    <cellStyle name="Normal 2 3 7 4" xfId="1044"/>
    <cellStyle name="Normal 2 3 8" xfId="224"/>
    <cellStyle name="Normal 2 3 8 2" xfId="668"/>
    <cellStyle name="Normal 2 3 8 3" xfId="1116"/>
    <cellStyle name="Normal 2 3 9" xfId="451"/>
    <cellStyle name="Normal 2 4" xfId="10"/>
    <cellStyle name="Normal 2 4 10" xfId="902"/>
    <cellStyle name="Normal 2 4 2" xfId="31"/>
    <cellStyle name="Normal 2 4 2 2" xfId="102"/>
    <cellStyle name="Normal 2 4 2 2 2" xfId="319"/>
    <cellStyle name="Normal 2 4 2 2 2 2" xfId="763"/>
    <cellStyle name="Normal 2 4 2 2 2 3" xfId="1211"/>
    <cellStyle name="Normal 2 4 2 2 3" xfId="546"/>
    <cellStyle name="Normal 2 4 2 2 4" xfId="994"/>
    <cellStyle name="Normal 2 4 2 3" xfId="176"/>
    <cellStyle name="Normal 2 4 2 3 2" xfId="394"/>
    <cellStyle name="Normal 2 4 2 3 2 2" xfId="838"/>
    <cellStyle name="Normal 2 4 2 3 2 3" xfId="1286"/>
    <cellStyle name="Normal 2 4 2 3 3" xfId="620"/>
    <cellStyle name="Normal 2 4 2 3 4" xfId="1068"/>
    <cellStyle name="Normal 2 4 2 4" xfId="248"/>
    <cellStyle name="Normal 2 4 2 4 2" xfId="692"/>
    <cellStyle name="Normal 2 4 2 4 3" xfId="1140"/>
    <cellStyle name="Normal 2 4 2 5" xfId="475"/>
    <cellStyle name="Normal 2 4 2 6" xfId="923"/>
    <cellStyle name="Normal 2 4 3" xfId="21"/>
    <cellStyle name="Normal 2 4 3 2" xfId="92"/>
    <cellStyle name="Normal 2 4 3 2 2" xfId="309"/>
    <cellStyle name="Normal 2 4 3 2 2 2" xfId="753"/>
    <cellStyle name="Normal 2 4 3 2 2 3" xfId="1201"/>
    <cellStyle name="Normal 2 4 3 2 3" xfId="536"/>
    <cellStyle name="Normal 2 4 3 2 4" xfId="984"/>
    <cellStyle name="Normal 2 4 3 3" xfId="166"/>
    <cellStyle name="Normal 2 4 3 3 2" xfId="384"/>
    <cellStyle name="Normal 2 4 3 3 2 2" xfId="828"/>
    <cellStyle name="Normal 2 4 3 3 2 3" xfId="1276"/>
    <cellStyle name="Normal 2 4 3 3 3" xfId="610"/>
    <cellStyle name="Normal 2 4 3 3 4" xfId="1058"/>
    <cellStyle name="Normal 2 4 3 4" xfId="238"/>
    <cellStyle name="Normal 2 4 3 4 2" xfId="682"/>
    <cellStyle name="Normal 2 4 3 4 3" xfId="1130"/>
    <cellStyle name="Normal 2 4 3 5" xfId="465"/>
    <cellStyle name="Normal 2 4 3 6" xfId="913"/>
    <cellStyle name="Normal 2 4 4" xfId="47"/>
    <cellStyle name="Normal 2 4 4 2" xfId="118"/>
    <cellStyle name="Normal 2 4 4 2 2" xfId="335"/>
    <cellStyle name="Normal 2 4 4 2 2 2" xfId="779"/>
    <cellStyle name="Normal 2 4 4 2 2 3" xfId="1227"/>
    <cellStyle name="Normal 2 4 4 2 3" xfId="562"/>
    <cellStyle name="Normal 2 4 4 2 4" xfId="1010"/>
    <cellStyle name="Normal 2 4 4 3" xfId="192"/>
    <cellStyle name="Normal 2 4 4 3 2" xfId="410"/>
    <cellStyle name="Normal 2 4 4 3 2 2" xfId="854"/>
    <cellStyle name="Normal 2 4 4 3 2 3" xfId="1302"/>
    <cellStyle name="Normal 2 4 4 3 3" xfId="636"/>
    <cellStyle name="Normal 2 4 4 3 4" xfId="1084"/>
    <cellStyle name="Normal 2 4 4 4" xfId="264"/>
    <cellStyle name="Normal 2 4 4 4 2" xfId="708"/>
    <cellStyle name="Normal 2 4 4 4 3" xfId="1156"/>
    <cellStyle name="Normal 2 4 4 5" xfId="491"/>
    <cellStyle name="Normal 2 4 4 6" xfId="939"/>
    <cellStyle name="Normal 2 4 5" xfId="67"/>
    <cellStyle name="Normal 2 4 5 2" xfId="138"/>
    <cellStyle name="Normal 2 4 5 2 2" xfId="355"/>
    <cellStyle name="Normal 2 4 5 2 2 2" xfId="799"/>
    <cellStyle name="Normal 2 4 5 2 2 3" xfId="1247"/>
    <cellStyle name="Normal 2 4 5 2 3" xfId="582"/>
    <cellStyle name="Normal 2 4 5 2 4" xfId="1030"/>
    <cellStyle name="Normal 2 4 5 3" xfId="212"/>
    <cellStyle name="Normal 2 4 5 3 2" xfId="430"/>
    <cellStyle name="Normal 2 4 5 3 2 2" xfId="874"/>
    <cellStyle name="Normal 2 4 5 3 2 3" xfId="1322"/>
    <cellStyle name="Normal 2 4 5 3 3" xfId="656"/>
    <cellStyle name="Normal 2 4 5 3 4" xfId="1104"/>
    <cellStyle name="Normal 2 4 5 4" xfId="284"/>
    <cellStyle name="Normal 2 4 5 4 2" xfId="728"/>
    <cellStyle name="Normal 2 4 5 4 3" xfId="1176"/>
    <cellStyle name="Normal 2 4 5 5" xfId="511"/>
    <cellStyle name="Normal 2 4 5 6" xfId="959"/>
    <cellStyle name="Normal 2 4 6" xfId="81"/>
    <cellStyle name="Normal 2 4 6 2" xfId="298"/>
    <cellStyle name="Normal 2 4 6 2 2" xfId="742"/>
    <cellStyle name="Normal 2 4 6 2 3" xfId="1190"/>
    <cellStyle name="Normal 2 4 6 3" xfId="525"/>
    <cellStyle name="Normal 2 4 6 4" xfId="973"/>
    <cellStyle name="Normal 2 4 7" xfId="155"/>
    <cellStyle name="Normal 2 4 7 2" xfId="373"/>
    <cellStyle name="Normal 2 4 7 2 2" xfId="817"/>
    <cellStyle name="Normal 2 4 7 2 3" xfId="1265"/>
    <cellStyle name="Normal 2 4 7 3" xfId="599"/>
    <cellStyle name="Normal 2 4 7 4" xfId="1047"/>
    <cellStyle name="Normal 2 4 8" xfId="227"/>
    <cellStyle name="Normal 2 4 8 2" xfId="671"/>
    <cellStyle name="Normal 2 4 8 3" xfId="1119"/>
    <cellStyle name="Normal 2 4 9" xfId="454"/>
    <cellStyle name="Normal 2 5" xfId="23"/>
    <cellStyle name="Normal 2 5 2" xfId="94"/>
    <cellStyle name="Normal 2 5 2 2" xfId="311"/>
    <cellStyle name="Normal 2 5 2 2 2" xfId="755"/>
    <cellStyle name="Normal 2 5 2 2 3" xfId="1203"/>
    <cellStyle name="Normal 2 5 2 3" xfId="538"/>
    <cellStyle name="Normal 2 5 2 4" xfId="986"/>
    <cellStyle name="Normal 2 5 3" xfId="168"/>
    <cellStyle name="Normal 2 5 3 2" xfId="386"/>
    <cellStyle name="Normal 2 5 3 2 2" xfId="830"/>
    <cellStyle name="Normal 2 5 3 2 3" xfId="1278"/>
    <cellStyle name="Normal 2 5 3 3" xfId="612"/>
    <cellStyle name="Normal 2 5 3 4" xfId="1060"/>
    <cellStyle name="Normal 2 5 4" xfId="240"/>
    <cellStyle name="Normal 2 5 4 2" xfId="684"/>
    <cellStyle name="Normal 2 5 4 3" xfId="1132"/>
    <cellStyle name="Normal 2 5 5" xfId="467"/>
    <cellStyle name="Normal 2 5 6" xfId="915"/>
    <cellStyle name="Normal 2 6" xfId="13"/>
    <cellStyle name="Normal 2 6 2" xfId="84"/>
    <cellStyle name="Normal 2 6 2 2" xfId="301"/>
    <cellStyle name="Normal 2 6 2 2 2" xfId="745"/>
    <cellStyle name="Normal 2 6 2 2 3" xfId="1193"/>
    <cellStyle name="Normal 2 6 2 3" xfId="528"/>
    <cellStyle name="Normal 2 6 2 4" xfId="976"/>
    <cellStyle name="Normal 2 6 3" xfId="158"/>
    <cellStyle name="Normal 2 6 3 2" xfId="376"/>
    <cellStyle name="Normal 2 6 3 2 2" xfId="820"/>
    <cellStyle name="Normal 2 6 3 2 3" xfId="1268"/>
    <cellStyle name="Normal 2 6 3 3" xfId="602"/>
    <cellStyle name="Normal 2 6 3 4" xfId="1050"/>
    <cellStyle name="Normal 2 6 4" xfId="230"/>
    <cellStyle name="Normal 2 6 4 2" xfId="674"/>
    <cellStyle name="Normal 2 6 4 3" xfId="1122"/>
    <cellStyle name="Normal 2 6 5" xfId="457"/>
    <cellStyle name="Normal 2 6 6" xfId="905"/>
    <cellStyle name="Normal 2 7" xfId="39"/>
    <cellStyle name="Normal 2 7 2" xfId="110"/>
    <cellStyle name="Normal 2 7 2 2" xfId="327"/>
    <cellStyle name="Normal 2 7 2 2 2" xfId="771"/>
    <cellStyle name="Normal 2 7 2 2 3" xfId="1219"/>
    <cellStyle name="Normal 2 7 2 3" xfId="554"/>
    <cellStyle name="Normal 2 7 2 4" xfId="1002"/>
    <cellStyle name="Normal 2 7 3" xfId="184"/>
    <cellStyle name="Normal 2 7 3 2" xfId="402"/>
    <cellStyle name="Normal 2 7 3 2 2" xfId="846"/>
    <cellStyle name="Normal 2 7 3 2 3" xfId="1294"/>
    <cellStyle name="Normal 2 7 3 3" xfId="628"/>
    <cellStyle name="Normal 2 7 3 4" xfId="1076"/>
    <cellStyle name="Normal 2 7 4" xfId="256"/>
    <cellStyle name="Normal 2 7 4 2" xfId="700"/>
    <cellStyle name="Normal 2 7 4 3" xfId="1148"/>
    <cellStyle name="Normal 2 7 5" xfId="483"/>
    <cellStyle name="Normal 2 7 6" xfId="931"/>
    <cellStyle name="Normal 2 8" xfId="59"/>
    <cellStyle name="Normal 2 8 2" xfId="130"/>
    <cellStyle name="Normal 2 8 2 2" xfId="347"/>
    <cellStyle name="Normal 2 8 2 2 2" xfId="791"/>
    <cellStyle name="Normal 2 8 2 2 3" xfId="1239"/>
    <cellStyle name="Normal 2 8 2 3" xfId="574"/>
    <cellStyle name="Normal 2 8 2 4" xfId="1022"/>
    <cellStyle name="Normal 2 8 3" xfId="204"/>
    <cellStyle name="Normal 2 8 3 2" xfId="422"/>
    <cellStyle name="Normal 2 8 3 2 2" xfId="866"/>
    <cellStyle name="Normal 2 8 3 2 3" xfId="1314"/>
    <cellStyle name="Normal 2 8 3 3" xfId="648"/>
    <cellStyle name="Normal 2 8 3 4" xfId="1096"/>
    <cellStyle name="Normal 2 8 4" xfId="276"/>
    <cellStyle name="Normal 2 8 4 2" xfId="720"/>
    <cellStyle name="Normal 2 8 4 3" xfId="1168"/>
    <cellStyle name="Normal 2 8 5" xfId="503"/>
    <cellStyle name="Normal 2 8 6" xfId="951"/>
    <cellStyle name="Normal 2 9" xfId="73"/>
    <cellStyle name="Normal 2 9 2" xfId="290"/>
    <cellStyle name="Normal 2 9 2 2" xfId="734"/>
    <cellStyle name="Normal 2 9 2 3" xfId="1182"/>
    <cellStyle name="Normal 2 9 3" xfId="517"/>
    <cellStyle name="Normal 2 9 4" xfId="965"/>
    <cellStyle name="Normal 3" xfId="5"/>
    <cellStyle name="Normal 3 10" xfId="897"/>
    <cellStyle name="Normal 3 2" xfId="26"/>
    <cellStyle name="Normal 3 2 2" xfId="97"/>
    <cellStyle name="Normal 3 2 2 2" xfId="314"/>
    <cellStyle name="Normal 3 2 2 2 2" xfId="758"/>
    <cellStyle name="Normal 3 2 2 2 3" xfId="1206"/>
    <cellStyle name="Normal 3 2 2 3" xfId="541"/>
    <cellStyle name="Normal 3 2 2 4" xfId="989"/>
    <cellStyle name="Normal 3 2 3" xfId="171"/>
    <cellStyle name="Normal 3 2 3 2" xfId="389"/>
    <cellStyle name="Normal 3 2 3 2 2" xfId="833"/>
    <cellStyle name="Normal 3 2 3 2 3" xfId="1281"/>
    <cellStyle name="Normal 3 2 3 3" xfId="615"/>
    <cellStyle name="Normal 3 2 3 4" xfId="1063"/>
    <cellStyle name="Normal 3 2 4" xfId="243"/>
    <cellStyle name="Normal 3 2 4 2" xfId="687"/>
    <cellStyle name="Normal 3 2 4 3" xfId="1135"/>
    <cellStyle name="Normal 3 2 5" xfId="470"/>
    <cellStyle name="Normal 3 2 6" xfId="918"/>
    <cellStyle name="Normal 3 3" xfId="16"/>
    <cellStyle name="Normal 3 3 2" xfId="87"/>
    <cellStyle name="Normal 3 3 2 2" xfId="304"/>
    <cellStyle name="Normal 3 3 2 2 2" xfId="748"/>
    <cellStyle name="Normal 3 3 2 2 3" xfId="1196"/>
    <cellStyle name="Normal 3 3 2 3" xfId="531"/>
    <cellStyle name="Normal 3 3 2 4" xfId="979"/>
    <cellStyle name="Normal 3 3 3" xfId="161"/>
    <cellStyle name="Normal 3 3 3 2" xfId="379"/>
    <cellStyle name="Normal 3 3 3 2 2" xfId="823"/>
    <cellStyle name="Normal 3 3 3 2 3" xfId="1271"/>
    <cellStyle name="Normal 3 3 3 3" xfId="605"/>
    <cellStyle name="Normal 3 3 3 4" xfId="1053"/>
    <cellStyle name="Normal 3 3 4" xfId="233"/>
    <cellStyle name="Normal 3 3 4 2" xfId="677"/>
    <cellStyle name="Normal 3 3 4 3" xfId="1125"/>
    <cellStyle name="Normal 3 3 5" xfId="460"/>
    <cellStyle name="Normal 3 3 6" xfId="908"/>
    <cellStyle name="Normal 3 4" xfId="42"/>
    <cellStyle name="Normal 3 4 2" xfId="113"/>
    <cellStyle name="Normal 3 4 2 2" xfId="330"/>
    <cellStyle name="Normal 3 4 2 2 2" xfId="774"/>
    <cellStyle name="Normal 3 4 2 2 3" xfId="1222"/>
    <cellStyle name="Normal 3 4 2 3" xfId="557"/>
    <cellStyle name="Normal 3 4 2 4" xfId="1005"/>
    <cellStyle name="Normal 3 4 3" xfId="187"/>
    <cellStyle name="Normal 3 4 3 2" xfId="405"/>
    <cellStyle name="Normal 3 4 3 2 2" xfId="849"/>
    <cellStyle name="Normal 3 4 3 2 3" xfId="1297"/>
    <cellStyle name="Normal 3 4 3 3" xfId="631"/>
    <cellStyle name="Normal 3 4 3 4" xfId="1079"/>
    <cellStyle name="Normal 3 4 4" xfId="259"/>
    <cellStyle name="Normal 3 4 4 2" xfId="703"/>
    <cellStyle name="Normal 3 4 4 3" xfId="1151"/>
    <cellStyle name="Normal 3 4 5" xfId="486"/>
    <cellStyle name="Normal 3 4 6" xfId="934"/>
    <cellStyle name="Normal 3 5" xfId="62"/>
    <cellStyle name="Normal 3 5 2" xfId="133"/>
    <cellStyle name="Normal 3 5 2 2" xfId="350"/>
    <cellStyle name="Normal 3 5 2 2 2" xfId="794"/>
    <cellStyle name="Normal 3 5 2 2 3" xfId="1242"/>
    <cellStyle name="Normal 3 5 2 3" xfId="577"/>
    <cellStyle name="Normal 3 5 2 4" xfId="1025"/>
    <cellStyle name="Normal 3 5 3" xfId="207"/>
    <cellStyle name="Normal 3 5 3 2" xfId="425"/>
    <cellStyle name="Normal 3 5 3 2 2" xfId="869"/>
    <cellStyle name="Normal 3 5 3 2 3" xfId="1317"/>
    <cellStyle name="Normal 3 5 3 3" xfId="651"/>
    <cellStyle name="Normal 3 5 3 4" xfId="1099"/>
    <cellStyle name="Normal 3 5 4" xfId="279"/>
    <cellStyle name="Normal 3 5 4 2" xfId="723"/>
    <cellStyle name="Normal 3 5 4 3" xfId="1171"/>
    <cellStyle name="Normal 3 5 5" xfId="506"/>
    <cellStyle name="Normal 3 5 6" xfId="954"/>
    <cellStyle name="Normal 3 6" xfId="76"/>
    <cellStyle name="Normal 3 6 2" xfId="293"/>
    <cellStyle name="Normal 3 6 2 2" xfId="737"/>
    <cellStyle name="Normal 3 6 2 3" xfId="1185"/>
    <cellStyle name="Normal 3 6 3" xfId="520"/>
    <cellStyle name="Normal 3 6 4" xfId="968"/>
    <cellStyle name="Normal 3 7" xfId="150"/>
    <cellStyle name="Normal 3 7 2" xfId="368"/>
    <cellStyle name="Normal 3 7 2 2" xfId="812"/>
    <cellStyle name="Normal 3 7 2 3" xfId="1260"/>
    <cellStyle name="Normal 3 7 3" xfId="594"/>
    <cellStyle name="Normal 3 7 4" xfId="1042"/>
    <cellStyle name="Normal 3 8" xfId="222"/>
    <cellStyle name="Normal 3 8 2" xfId="666"/>
    <cellStyle name="Normal 3 8 3" xfId="1114"/>
    <cellStyle name="Normal 3 9" xfId="449"/>
    <cellStyle name="Normal 4" xfId="8"/>
    <cellStyle name="Normal 4 10" xfId="900"/>
    <cellStyle name="Normal 4 2" xfId="29"/>
    <cellStyle name="Normal 4 2 2" xfId="100"/>
    <cellStyle name="Normal 4 2 2 2" xfId="317"/>
    <cellStyle name="Normal 4 2 2 2 2" xfId="761"/>
    <cellStyle name="Normal 4 2 2 2 3" xfId="1209"/>
    <cellStyle name="Normal 4 2 2 3" xfId="544"/>
    <cellStyle name="Normal 4 2 2 4" xfId="992"/>
    <cellStyle name="Normal 4 2 3" xfId="174"/>
    <cellStyle name="Normal 4 2 3 2" xfId="392"/>
    <cellStyle name="Normal 4 2 3 2 2" xfId="836"/>
    <cellStyle name="Normal 4 2 3 2 3" xfId="1284"/>
    <cellStyle name="Normal 4 2 3 3" xfId="618"/>
    <cellStyle name="Normal 4 2 3 4" xfId="1066"/>
    <cellStyle name="Normal 4 2 4" xfId="246"/>
    <cellStyle name="Normal 4 2 4 2" xfId="690"/>
    <cellStyle name="Normal 4 2 4 3" xfId="1138"/>
    <cellStyle name="Normal 4 2 5" xfId="473"/>
    <cellStyle name="Normal 4 2 6" xfId="921"/>
    <cellStyle name="Normal 4 3" xfId="19"/>
    <cellStyle name="Normal 4 3 2" xfId="90"/>
    <cellStyle name="Normal 4 3 2 2" xfId="307"/>
    <cellStyle name="Normal 4 3 2 2 2" xfId="751"/>
    <cellStyle name="Normal 4 3 2 2 3" xfId="1199"/>
    <cellStyle name="Normal 4 3 2 3" xfId="534"/>
    <cellStyle name="Normal 4 3 2 4" xfId="982"/>
    <cellStyle name="Normal 4 3 3" xfId="164"/>
    <cellStyle name="Normal 4 3 3 2" xfId="382"/>
    <cellStyle name="Normal 4 3 3 2 2" xfId="826"/>
    <cellStyle name="Normal 4 3 3 2 3" xfId="1274"/>
    <cellStyle name="Normal 4 3 3 3" xfId="608"/>
    <cellStyle name="Normal 4 3 3 4" xfId="1056"/>
    <cellStyle name="Normal 4 3 4" xfId="236"/>
    <cellStyle name="Normal 4 3 4 2" xfId="680"/>
    <cellStyle name="Normal 4 3 4 3" xfId="1128"/>
    <cellStyle name="Normal 4 3 5" xfId="463"/>
    <cellStyle name="Normal 4 3 6" xfId="911"/>
    <cellStyle name="Normal 4 4" xfId="45"/>
    <cellStyle name="Normal 4 4 2" xfId="116"/>
    <cellStyle name="Normal 4 4 2 2" xfId="333"/>
    <cellStyle name="Normal 4 4 2 2 2" xfId="777"/>
    <cellStyle name="Normal 4 4 2 2 3" xfId="1225"/>
    <cellStyle name="Normal 4 4 2 3" xfId="560"/>
    <cellStyle name="Normal 4 4 2 4" xfId="1008"/>
    <cellStyle name="Normal 4 4 3" xfId="190"/>
    <cellStyle name="Normal 4 4 3 2" xfId="408"/>
    <cellStyle name="Normal 4 4 3 2 2" xfId="852"/>
    <cellStyle name="Normal 4 4 3 2 3" xfId="1300"/>
    <cellStyle name="Normal 4 4 3 3" xfId="634"/>
    <cellStyle name="Normal 4 4 3 4" xfId="1082"/>
    <cellStyle name="Normal 4 4 4" xfId="262"/>
    <cellStyle name="Normal 4 4 4 2" xfId="706"/>
    <cellStyle name="Normal 4 4 4 3" xfId="1154"/>
    <cellStyle name="Normal 4 4 5" xfId="489"/>
    <cellStyle name="Normal 4 4 6" xfId="937"/>
    <cellStyle name="Normal 4 5" xfId="65"/>
    <cellStyle name="Normal 4 5 2" xfId="136"/>
    <cellStyle name="Normal 4 5 2 2" xfId="353"/>
    <cellStyle name="Normal 4 5 2 2 2" xfId="797"/>
    <cellStyle name="Normal 4 5 2 2 3" xfId="1245"/>
    <cellStyle name="Normal 4 5 2 3" xfId="580"/>
    <cellStyle name="Normal 4 5 2 4" xfId="1028"/>
    <cellStyle name="Normal 4 5 3" xfId="210"/>
    <cellStyle name="Normal 4 5 3 2" xfId="428"/>
    <cellStyle name="Normal 4 5 3 2 2" xfId="872"/>
    <cellStyle name="Normal 4 5 3 2 3" xfId="1320"/>
    <cellStyle name="Normal 4 5 3 3" xfId="654"/>
    <cellStyle name="Normal 4 5 3 4" xfId="1102"/>
    <cellStyle name="Normal 4 5 4" xfId="282"/>
    <cellStyle name="Normal 4 5 4 2" xfId="726"/>
    <cellStyle name="Normal 4 5 4 3" xfId="1174"/>
    <cellStyle name="Normal 4 5 5" xfId="509"/>
    <cellStyle name="Normal 4 5 6" xfId="957"/>
    <cellStyle name="Normal 4 6" xfId="79"/>
    <cellStyle name="Normal 4 6 2" xfId="296"/>
    <cellStyle name="Normal 4 6 2 2" xfId="740"/>
    <cellStyle name="Normal 4 6 2 3" xfId="1188"/>
    <cellStyle name="Normal 4 6 3" xfId="523"/>
    <cellStyle name="Normal 4 6 4" xfId="971"/>
    <cellStyle name="Normal 4 7" xfId="153"/>
    <cellStyle name="Normal 4 7 2" xfId="371"/>
    <cellStyle name="Normal 4 7 2 2" xfId="815"/>
    <cellStyle name="Normal 4 7 2 3" xfId="1263"/>
    <cellStyle name="Normal 4 7 3" xfId="597"/>
    <cellStyle name="Normal 4 7 4" xfId="1045"/>
    <cellStyle name="Normal 4 8" xfId="225"/>
    <cellStyle name="Normal 4 8 2" xfId="669"/>
    <cellStyle name="Normal 4 8 3" xfId="1117"/>
    <cellStyle name="Normal 4 9" xfId="452"/>
    <cellStyle name="Normal 5" xfId="12"/>
    <cellStyle name="Normal 5 2" xfId="83"/>
    <cellStyle name="Normal 5 2 2" xfId="300"/>
    <cellStyle name="Normal 5 2 2 2" xfId="744"/>
    <cellStyle name="Normal 5 2 2 3" xfId="1192"/>
    <cellStyle name="Normal 5 2 3" xfId="527"/>
    <cellStyle name="Normal 5 2 4" xfId="975"/>
    <cellStyle name="Normal 5 3" xfId="157"/>
    <cellStyle name="Normal 5 3 2" xfId="375"/>
    <cellStyle name="Normal 5 3 2 2" xfId="819"/>
    <cellStyle name="Normal 5 3 2 3" xfId="1267"/>
    <cellStyle name="Normal 5 3 3" xfId="601"/>
    <cellStyle name="Normal 5 3 4" xfId="1049"/>
    <cellStyle name="Normal 5 4" xfId="229"/>
    <cellStyle name="Normal 5 4 2" xfId="673"/>
    <cellStyle name="Normal 5 4 3" xfId="1121"/>
    <cellStyle name="Normal 5 5" xfId="456"/>
    <cellStyle name="Normal 5 6" xfId="904"/>
    <cellStyle name="Normal 6" xfId="38"/>
    <cellStyle name="Normal 6 2" xfId="109"/>
    <cellStyle name="Normal 6 2 2" xfId="326"/>
    <cellStyle name="Normal 6 2 2 2" xfId="770"/>
    <cellStyle name="Normal 6 2 2 3" xfId="1218"/>
    <cellStyle name="Normal 6 2 3" xfId="553"/>
    <cellStyle name="Normal 6 2 4" xfId="1001"/>
    <cellStyle name="Normal 6 3" xfId="183"/>
    <cellStyle name="Normal 6 3 2" xfId="401"/>
    <cellStyle name="Normal 6 3 2 2" xfId="845"/>
    <cellStyle name="Normal 6 3 2 3" xfId="1293"/>
    <cellStyle name="Normal 6 3 3" xfId="627"/>
    <cellStyle name="Normal 6 3 4" xfId="1075"/>
    <cellStyle name="Normal 6 4" xfId="255"/>
    <cellStyle name="Normal 6 4 2" xfId="699"/>
    <cellStyle name="Normal 6 4 3" xfId="1147"/>
    <cellStyle name="Normal 6 5" xfId="482"/>
    <cellStyle name="Normal 6 6" xfId="930"/>
    <cellStyle name="Normal 7" xfId="58"/>
    <cellStyle name="Normal 7 2" xfId="129"/>
    <cellStyle name="Normal 7 2 2" xfId="346"/>
    <cellStyle name="Normal 7 2 2 2" xfId="790"/>
    <cellStyle name="Normal 7 2 2 3" xfId="1238"/>
    <cellStyle name="Normal 7 2 3" xfId="573"/>
    <cellStyle name="Normal 7 2 4" xfId="1021"/>
    <cellStyle name="Normal 7 3" xfId="203"/>
    <cellStyle name="Normal 7 3 2" xfId="421"/>
    <cellStyle name="Normal 7 3 2 2" xfId="865"/>
    <cellStyle name="Normal 7 3 2 3" xfId="1313"/>
    <cellStyle name="Normal 7 3 3" xfId="647"/>
    <cellStyle name="Normal 7 3 4" xfId="1095"/>
    <cellStyle name="Normal 7 4" xfId="275"/>
    <cellStyle name="Normal 7 4 2" xfId="719"/>
    <cellStyle name="Normal 7 4 3" xfId="1167"/>
    <cellStyle name="Normal 7 5" xfId="502"/>
    <cellStyle name="Normal 7 6" xfId="950"/>
    <cellStyle name="Normal 8" xfId="218"/>
    <cellStyle name="Normal 8 2" xfId="662"/>
    <cellStyle name="Normal 8 3" xfId="1110"/>
    <cellStyle name="Porcentaje 2" xfId="145"/>
    <cellStyle name="Porcentaje 2 2" xfId="362"/>
    <cellStyle name="Porcentaje 2 2 2" xfId="806"/>
    <cellStyle name="Porcentaje 2 2 3" xfId="1254"/>
    <cellStyle name="Porcentaje 2 3" xfId="589"/>
    <cellStyle name="Porcentaje 2 4" xfId="10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Ejecución presupuestaria (julio</a:t>
            </a:r>
            <a:r>
              <a:rPr lang="es-PY" baseline="0"/>
              <a:t> a setiembre</a:t>
            </a:r>
            <a:r>
              <a:rPr lang="es-PY"/>
              <a:t>2023)</a:t>
            </a:r>
          </a:p>
        </c:rich>
      </c:tx>
      <c:layout/>
      <c:overlay val="0"/>
      <c:spPr>
        <a:noFill/>
        <a:ln>
          <a:noFill/>
        </a:ln>
        <a:effectLst/>
      </c:spPr>
    </c:title>
    <c:autoTitleDeleted val="0"/>
    <c:plotArea>
      <c:layout/>
      <c:barChart>
        <c:barDir val="col"/>
        <c:grouping val="clustered"/>
        <c:varyColors val="0"/>
        <c:ser>
          <c:idx val="2"/>
          <c:order val="0"/>
          <c:invertIfNegative val="0"/>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[1]Hoja1!$D$170:$D$174</c:f>
              <c:numCache>
                <c:formatCode>General</c:formatCode>
                <c:ptCount val="5"/>
                <c:pt idx="0">
                  <c:v>12557722.021</c:v>
                </c:pt>
                <c:pt idx="1">
                  <c:v>2256691.679</c:v>
                </c:pt>
                <c:pt idx="2">
                  <c:v>38500</c:v>
                </c:pt>
                <c:pt idx="3">
                  <c:v>200000</c:v>
                </c:pt>
                <c:pt idx="4">
                  <c:v>8225.3449999999993</c:v>
                </c:pt>
              </c:numCache>
            </c:numRef>
          </c:val>
          <c:extLst>
            <c:ext xmlns:c16="http://schemas.microsoft.com/office/drawing/2014/chart" uri="{C3380CC4-5D6E-409C-BE32-E72D297353CC}">
              <c16:uniqueId val="{00000004-E732-4D18-A56D-4E2D5721479D}"/>
            </c:ext>
          </c:extLst>
        </c:ser>
        <c:ser>
          <c:idx val="3"/>
          <c:order val="1"/>
          <c:invertIfNegative val="0"/>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[1]Hoja1!$E$170:$E$174</c:f>
              <c:numCache>
                <c:formatCode>General</c:formatCode>
                <c:ptCount val="5"/>
                <c:pt idx="0">
                  <c:v>2769055.62</c:v>
                </c:pt>
                <c:pt idx="1">
                  <c:v>274008.33100000001</c:v>
                </c:pt>
                <c:pt idx="2">
                  <c:v>0</c:v>
                </c:pt>
                <c:pt idx="3">
                  <c:v>0</c:v>
                </c:pt>
                <c:pt idx="4">
                  <c:v>0</c:v>
                </c:pt>
              </c:numCache>
            </c:numRef>
          </c:val>
          <c:extLst>
            <c:ext xmlns:c16="http://schemas.microsoft.com/office/drawing/2014/chart" uri="{C3380CC4-5D6E-409C-BE32-E72D297353CC}">
              <c16:uniqueId val="{00000005-E732-4D18-A56D-4E2D5721479D}"/>
            </c:ext>
          </c:extLst>
        </c:ser>
        <c:ser>
          <c:idx val="0"/>
          <c:order val="2"/>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[1]Hoja1!$D$170:$D$174</c:f>
              <c:numCache>
                <c:formatCode>General</c:formatCode>
                <c:ptCount val="5"/>
                <c:pt idx="0">
                  <c:v>12557722.021</c:v>
                </c:pt>
                <c:pt idx="1">
                  <c:v>2256691.679</c:v>
                </c:pt>
                <c:pt idx="2">
                  <c:v>38500</c:v>
                </c:pt>
                <c:pt idx="3">
                  <c:v>200000</c:v>
                </c:pt>
                <c:pt idx="4">
                  <c:v>8225.3449999999993</c:v>
                </c:pt>
              </c:numCache>
            </c:numRef>
          </c:val>
          <c:extLst>
            <c:ext xmlns:c16="http://schemas.microsoft.com/office/drawing/2014/chart" uri="{C3380CC4-5D6E-409C-BE32-E72D297353CC}">
              <c16:uniqueId val="{00000001-E732-4D18-A56D-4E2D5721479D}"/>
            </c:ext>
          </c:extLst>
        </c:ser>
        <c:ser>
          <c:idx val="1"/>
          <c:order val="3"/>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[1]Hoja1!$E$170:$E$174</c:f>
              <c:numCache>
                <c:formatCode>General</c:formatCode>
                <c:ptCount val="5"/>
                <c:pt idx="0">
                  <c:v>2769055.62</c:v>
                </c:pt>
                <c:pt idx="1">
                  <c:v>274008.33100000001</c:v>
                </c:pt>
                <c:pt idx="2">
                  <c:v>0</c:v>
                </c:pt>
                <c:pt idx="3">
                  <c:v>0</c:v>
                </c:pt>
                <c:pt idx="4">
                  <c:v>0</c:v>
                </c:pt>
              </c:numCache>
            </c:numRef>
          </c:val>
          <c:extLst>
            <c:ext xmlns:c16="http://schemas.microsoft.com/office/drawing/2014/chart" uri="{C3380CC4-5D6E-409C-BE32-E72D297353CC}">
              <c16:uniqueId val="{00000003-E732-4D18-A56D-4E2D5721479D}"/>
            </c:ext>
          </c:extLst>
        </c:ser>
        <c:dLbls>
          <c:showLegendKey val="0"/>
          <c:showVal val="0"/>
          <c:showCatName val="0"/>
          <c:showSerName val="0"/>
          <c:showPercent val="0"/>
          <c:showBubbleSize val="0"/>
        </c:dLbls>
        <c:gapWidth val="219"/>
        <c:overlap val="-27"/>
        <c:axId val="1971464976"/>
        <c:axId val="1971463728"/>
      </c:barChart>
      <c:catAx>
        <c:axId val="197146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71463728"/>
        <c:crosses val="autoZero"/>
        <c:auto val="1"/>
        <c:lblAlgn val="ctr"/>
        <c:lblOffset val="100"/>
        <c:noMultiLvlLbl val="0"/>
      </c:catAx>
      <c:valAx>
        <c:axId val="1971463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71464976"/>
        <c:crosses val="autoZero"/>
        <c:crossBetween val="between"/>
      </c:valAx>
    </c:plotArea>
    <c:plotVisOnly val="1"/>
    <c:dispBlanksAs val="gap"/>
    <c:showDLblsOverMax val="0"/>
  </c:chart>
  <c:txPr>
    <a:bodyPr/>
    <a:lstStyle/>
    <a:p>
      <a:pPr>
        <a:defRPr/>
      </a:pPr>
      <a:endParaRPr lang="es-PY"/>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182</xdr:row>
      <xdr:rowOff>290576</xdr:rowOff>
    </xdr:from>
    <xdr:to>
      <xdr:col>3</xdr:col>
      <xdr:colOff>691541</xdr:colOff>
      <xdr:row>186</xdr:row>
      <xdr:rowOff>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613980</xdr:colOff>
      <xdr:row>106</xdr:row>
      <xdr:rowOff>226218</xdr:rowOff>
    </xdr:from>
    <xdr:to>
      <xdr:col>7</xdr:col>
      <xdr:colOff>1823357</xdr:colOff>
      <xdr:row>113</xdr:row>
      <xdr:rowOff>215463</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16123" y="94401254"/>
          <a:ext cx="7155698" cy="3418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136073</xdr:colOff>
      <xdr:row>105</xdr:row>
      <xdr:rowOff>40820</xdr:rowOff>
    </xdr:from>
    <xdr:to>
      <xdr:col>4</xdr:col>
      <xdr:colOff>1745116</xdr:colOff>
      <xdr:row>112</xdr:row>
      <xdr:rowOff>401336</xdr:rowOff>
    </xdr:to>
    <xdr:pic>
      <xdr:nvPicPr>
        <xdr:cNvPr id="12" name="Imagen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8430" y="94991463"/>
          <a:ext cx="8807222" cy="472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1728108</xdr:colOff>
      <xdr:row>104</xdr:row>
      <xdr:rowOff>68036</xdr:rowOff>
    </xdr:from>
    <xdr:to>
      <xdr:col>6</xdr:col>
      <xdr:colOff>2000251</xdr:colOff>
      <xdr:row>104</xdr:row>
      <xdr:rowOff>312965</xdr:rowOff>
    </xdr:to>
    <xdr:sp macro="" textlink="">
      <xdr:nvSpPr>
        <xdr:cNvPr id="2" name="CuadroTexto 1"/>
        <xdr:cNvSpPr txBox="1"/>
      </xdr:nvSpPr>
      <xdr:spPr>
        <a:xfrm>
          <a:off x="15988394" y="94501607"/>
          <a:ext cx="272143"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200">
              <a:solidFill>
                <a:srgbClr val="FF0000"/>
              </a:solidFill>
              <a:latin typeface="Times New Roman" panose="02020603050405020304" pitchFamily="18" charset="0"/>
              <a:cs typeface="Times New Roman" panose="02020603050405020304" pitchFamily="18" charset="0"/>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neza%20Flores\Documents\Downloads\Primer%20Informe%20Trimestral%202023_DGAF-DO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70">
          <cell r="C170" t="str">
            <v xml:space="preserve">Servicios Personales </v>
          </cell>
          <cell r="D170">
            <v>12557722.021</v>
          </cell>
          <cell r="E170">
            <v>2769055.62</v>
          </cell>
        </row>
        <row r="171">
          <cell r="C171" t="str">
            <v xml:space="preserve">Servicios no Personales </v>
          </cell>
          <cell r="D171">
            <v>2256691.679</v>
          </cell>
          <cell r="E171">
            <v>274008.33100000001</v>
          </cell>
        </row>
        <row r="172">
          <cell r="C172" t="str">
            <v xml:space="preserve">Bienes de Consumo e Insumos </v>
          </cell>
          <cell r="D172">
            <v>38500</v>
          </cell>
          <cell r="E172">
            <v>0</v>
          </cell>
        </row>
        <row r="173">
          <cell r="C173" t="str">
            <v>Inversión Física</v>
          </cell>
          <cell r="D173">
            <v>200000</v>
          </cell>
          <cell r="E173">
            <v>0</v>
          </cell>
        </row>
        <row r="174">
          <cell r="C174" t="str">
            <v xml:space="preserve">Otros Gastos </v>
          </cell>
          <cell r="D174">
            <v>8225.3449999999993</v>
          </cell>
          <cell r="E174">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fp.gov.py/sfp/noticia/14797-4715-funcionarios-del-pais-seran-beneficiados-con-los-cursos-gratuitos-ofrecidos-por-la-sfpinapp.html" TargetMode="External"/><Relationship Id="rId13" Type="http://schemas.openxmlformats.org/officeDocument/2006/relationships/hyperlink" Target="https://www.sfp.gov.py/sfp/articulo/16031-informe-del-cumplimiento-de-la-ley-518914-que-corresponde-a-marzo-de-2023.html" TargetMode="External"/><Relationship Id="rId18" Type="http://schemas.openxmlformats.org/officeDocument/2006/relationships/hyperlink" Target="https://www.contrataciones.gov.py/licitaciones/adjudicacion/430587-adquisicion-equipos-informaticos-sfp-ad-referendum-1/resumen-adjudicacion.html" TargetMode="External"/><Relationship Id="rId26" Type="http://schemas.openxmlformats.org/officeDocument/2006/relationships/hyperlink" Target="https://www.sfp.gov.py/sfp/seccion/129-convenios-firmados.html"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https://www.contrataciones.gov.py/licitaciones/adjudicacion/433023-seguros-varios-sfp-1/resumen-adjudicacion.html" TargetMode="External"/><Relationship Id="rId7" Type="http://schemas.openxmlformats.org/officeDocument/2006/relationships/hyperlink" Target="http://www.paraguayconcursa.gov.py/" TargetMode="External"/><Relationship Id="rId12" Type="http://schemas.openxmlformats.org/officeDocument/2006/relationships/hyperlink" Target="https://www.sfp.gov.py/sfp/articulo/16041-informe-del-cumplimiento-de-la-ley-518914-que-corresponde-a-abril-de-2023.html" TargetMode="External"/><Relationship Id="rId17" Type="http://schemas.openxmlformats.org/officeDocument/2006/relationships/hyperlink" Target="https://www.contrataciones.gov.py/licitaciones/adjudicacion/425939-servicio-mantenimiento-reparacion-rodados-sfp-plurianual-1/resumen-adjudicacion.html" TargetMode="External"/><Relationship Id="rId25" Type="http://schemas.openxmlformats.org/officeDocument/2006/relationships/hyperlink" Target="https://transparencia.senac.gov.py/portal/historial-cumplimiento" TargetMode="External"/><Relationship Id="rId2" Type="http://schemas.openxmlformats.org/officeDocument/2006/relationships/hyperlink" Target="https://url2.cl/Cys5w" TargetMode="External"/><Relationship Id="rId16" Type="http://schemas.openxmlformats.org/officeDocument/2006/relationships/hyperlink" Target="https://www.contrataciones.gov.py/licitaciones/adjudicacion/423166-adquisicion-seguro-vehiculo-institucional-ad-referendum-1/resumen-adjudicacion.html" TargetMode="External"/><Relationship Id="rId20" Type="http://schemas.openxmlformats.org/officeDocument/2006/relationships/hyperlink" Target="https://www.contrataciones.gov.py/licitaciones/adjudicacion/432721-mantenimiento-reparacion-edificios-sfp-plurianual-1/resumen-adjudicacion.html" TargetMode="External"/><Relationship Id="rId1" Type="http://schemas.openxmlformats.org/officeDocument/2006/relationships/hyperlink" Target="https://url2.cl/4WxFa" TargetMode="External"/><Relationship Id="rId6" Type="http://schemas.openxmlformats.org/officeDocument/2006/relationships/hyperlink" Target="http://www.paraguayconcursa.gov.py/" TargetMode="External"/><Relationship Id="rId11" Type="http://schemas.openxmlformats.org/officeDocument/2006/relationships/hyperlink" Target="https://www.sfp.gov.py/sfp/seccion/65-monitoreo-de-la-ley-518914.html" TargetMode="External"/><Relationship Id="rId24" Type="http://schemas.openxmlformats.org/officeDocument/2006/relationships/hyperlink" Target="https://www.sfp.gov.py/sfp/seccion/141-auditoria-interna-institucional.html" TargetMode="External"/><Relationship Id="rId5" Type="http://schemas.openxmlformats.org/officeDocument/2006/relationships/hyperlink" Target="https://url2.cl/lKj9p" TargetMode="External"/><Relationship Id="rId15" Type="http://schemas.openxmlformats.org/officeDocument/2006/relationships/hyperlink" Target="file:///C:\Users\Vaneza%20Flores\AppData\Local\Microsoft\Windows\INetCache\Content.Outlook\AppData\Local\Microsoft\Windows\INetCache\Content.Outlook\AppData\Local\Microsoft\DGCE\DAII\Informes%20Auditoria%202023" TargetMode="External"/><Relationship Id="rId23" Type="http://schemas.openxmlformats.org/officeDocument/2006/relationships/hyperlink" Target="https://www.sfp.gov.py/sfp/seccion/141-auditoria-interna-institucional.html" TargetMode="External"/><Relationship Id="rId28" Type="http://schemas.openxmlformats.org/officeDocument/2006/relationships/drawing" Target="../drawings/drawing1.xml"/><Relationship Id="rId10" Type="http://schemas.openxmlformats.org/officeDocument/2006/relationships/hyperlink" Target="https://www.sfp.gov.py/sfp/articulo/15903-informe-del-cumplimiento-de-la-ley-518914-que-corresponde-a-noviembre-de-2022.html" TargetMode="External"/><Relationship Id="rId19" Type="http://schemas.openxmlformats.org/officeDocument/2006/relationships/hyperlink" Target="https://www.contrataciones.gov.py/licitaciones/adjudicacion/430842-mantenimiento-reparacion-servidores-ups-ad-referendum-1/resumen-adjudicacion.html" TargetMode="External"/><Relationship Id="rId4" Type="http://schemas.openxmlformats.org/officeDocument/2006/relationships/hyperlink" Target="https://www.sfp.gov.py/sfp/archivos/documentos/RES%20105.22%20PLAN%20ANUAL%20RRC_8crc0fks.pdf" TargetMode="External"/><Relationship Id="rId9" Type="http://schemas.openxmlformats.org/officeDocument/2006/relationships/hyperlink" Target="https://www.sfp.gov.py/sfp/seccion/65-monitoreo-de-la-ley-518914.html" TargetMode="External"/><Relationship Id="rId14" Type="http://schemas.openxmlformats.org/officeDocument/2006/relationships/hyperlink" Target="https://www.sfp.gov.py/sfp/articulo/16016-informe-del-cumplimiento-de-la-ley-518914-que-corresponde-a-febrero-de-2023.html" TargetMode="External"/><Relationship Id="rId22" Type="http://schemas.openxmlformats.org/officeDocument/2006/relationships/hyperlink" Target="https://www.sfp.gov.py/sfp/seccion/141-auditoria-interna-institucional.html"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3"/>
  <sheetViews>
    <sheetView tabSelected="1" view="pageBreakPreview" topLeftCell="A143" zoomScaleNormal="60" zoomScaleSheetLayoutView="100" workbookViewId="0">
      <selection activeCell="B11" sqref="B11:E12"/>
    </sheetView>
  </sheetViews>
  <sheetFormatPr baseColWidth="10" defaultColWidth="9.140625" defaultRowHeight="15"/>
  <cols>
    <col min="1" max="1" width="4.28515625" style="4" customWidth="1"/>
    <col min="2" max="2" width="17.42578125" style="4" customWidth="1"/>
    <col min="3" max="3" width="69" style="4" customWidth="1"/>
    <col min="4" max="4" width="39" style="4" customWidth="1"/>
    <col min="5" max="5" width="46" style="4" customWidth="1"/>
    <col min="6" max="6" width="38.28515625" style="4" customWidth="1"/>
    <col min="7" max="7" width="50.85546875" style="4" customWidth="1"/>
    <col min="8" max="8" width="33.7109375" style="4" customWidth="1"/>
    <col min="9" max="9" width="33.7109375" style="4" hidden="1" customWidth="1"/>
    <col min="10" max="16384" width="9.140625" style="4"/>
  </cols>
  <sheetData>
    <row r="1" spans="2:9" ht="33.75" customHeight="1">
      <c r="B1" s="336" t="s">
        <v>104</v>
      </c>
      <c r="C1" s="337"/>
      <c r="D1" s="337"/>
      <c r="E1" s="338"/>
      <c r="F1" s="9"/>
      <c r="G1" s="9"/>
      <c r="H1" s="9"/>
      <c r="I1" s="9"/>
    </row>
    <row r="2" spans="2:9" ht="27" customHeight="1"/>
    <row r="3" spans="2:9" ht="27" customHeight="1">
      <c r="B3" s="7" t="s">
        <v>0</v>
      </c>
      <c r="C3" s="10"/>
    </row>
    <row r="4" spans="2:9" ht="27" customHeight="1">
      <c r="B4" s="11" t="s">
        <v>1</v>
      </c>
      <c r="C4" s="11" t="s">
        <v>322</v>
      </c>
    </row>
    <row r="5" spans="2:9" ht="27" customHeight="1">
      <c r="B5" s="12" t="s">
        <v>321</v>
      </c>
      <c r="C5" s="12"/>
    </row>
    <row r="6" spans="2:9" ht="27" customHeight="1">
      <c r="B6" s="13"/>
      <c r="C6" s="13"/>
    </row>
    <row r="7" spans="2:9" ht="27" customHeight="1">
      <c r="B7" s="336" t="s">
        <v>2</v>
      </c>
      <c r="C7" s="337"/>
      <c r="D7" s="337"/>
      <c r="E7" s="338"/>
    </row>
    <row r="8" spans="2:9" ht="62.25" customHeight="1">
      <c r="B8" s="373" t="s">
        <v>70</v>
      </c>
      <c r="C8" s="374"/>
      <c r="D8" s="374"/>
      <c r="E8" s="375"/>
    </row>
    <row r="9" spans="2:9" s="8" customFormat="1" ht="27" customHeight="1">
      <c r="B9" s="14"/>
      <c r="C9" s="14"/>
      <c r="D9" s="14"/>
      <c r="E9" s="14"/>
      <c r="F9" s="4"/>
      <c r="G9" s="4"/>
      <c r="H9" s="4"/>
      <c r="I9" s="4"/>
    </row>
    <row r="10" spans="2:9" ht="27" customHeight="1">
      <c r="B10" s="336" t="s">
        <v>154</v>
      </c>
      <c r="C10" s="337"/>
      <c r="D10" s="337"/>
      <c r="E10" s="338"/>
    </row>
    <row r="11" spans="2:9" ht="102.75" customHeight="1">
      <c r="B11" s="409" t="s">
        <v>372</v>
      </c>
      <c r="C11" s="407"/>
      <c r="D11" s="407"/>
      <c r="E11" s="407"/>
    </row>
    <row r="12" spans="2:9" s="8" customFormat="1" ht="9.75" customHeight="1">
      <c r="B12" s="408"/>
      <c r="C12" s="408"/>
      <c r="D12" s="408"/>
      <c r="E12" s="408"/>
    </row>
    <row r="13" spans="2:9" s="15" customFormat="1" ht="27" customHeight="1">
      <c r="B13" s="336" t="s">
        <v>155</v>
      </c>
      <c r="C13" s="337"/>
      <c r="D13" s="337"/>
      <c r="E13" s="338"/>
      <c r="F13" s="4"/>
      <c r="G13" s="4"/>
      <c r="H13" s="4"/>
      <c r="I13" s="4"/>
    </row>
    <row r="14" spans="2:9" ht="27" customHeight="1">
      <c r="B14" s="16" t="s">
        <v>3</v>
      </c>
      <c r="C14" s="17" t="s">
        <v>4</v>
      </c>
      <c r="D14" s="17" t="s">
        <v>5</v>
      </c>
      <c r="E14" s="18" t="s">
        <v>6</v>
      </c>
    </row>
    <row r="15" spans="2:9" ht="27" customHeight="1">
      <c r="B15" s="19">
        <v>1</v>
      </c>
      <c r="C15" s="20" t="s">
        <v>71</v>
      </c>
      <c r="D15" s="21" t="s">
        <v>264</v>
      </c>
      <c r="E15" s="21" t="s">
        <v>265</v>
      </c>
    </row>
    <row r="16" spans="2:9" ht="27" customHeight="1">
      <c r="B16" s="19">
        <v>2</v>
      </c>
      <c r="C16" s="227" t="s">
        <v>72</v>
      </c>
      <c r="D16" s="21" t="s">
        <v>324</v>
      </c>
      <c r="E16" s="21" t="s">
        <v>90</v>
      </c>
    </row>
    <row r="17" spans="2:7" ht="27" customHeight="1">
      <c r="B17" s="19">
        <v>3</v>
      </c>
      <c r="C17" s="20" t="s">
        <v>73</v>
      </c>
      <c r="D17" s="21" t="s">
        <v>84</v>
      </c>
      <c r="E17" s="21" t="s">
        <v>89</v>
      </c>
    </row>
    <row r="18" spans="2:7" ht="27" customHeight="1">
      <c r="B18" s="19">
        <v>4</v>
      </c>
      <c r="C18" s="20" t="s">
        <v>74</v>
      </c>
      <c r="D18" s="21" t="s">
        <v>83</v>
      </c>
      <c r="E18" s="21" t="s">
        <v>89</v>
      </c>
    </row>
    <row r="19" spans="2:7" ht="27" customHeight="1">
      <c r="B19" s="19">
        <v>5</v>
      </c>
      <c r="C19" s="20" t="s">
        <v>75</v>
      </c>
      <c r="D19" s="21" t="s">
        <v>87</v>
      </c>
      <c r="E19" s="21" t="s">
        <v>90</v>
      </c>
    </row>
    <row r="20" spans="2:7" ht="27" customHeight="1">
      <c r="B20" s="19">
        <v>6</v>
      </c>
      <c r="C20" s="20" t="s">
        <v>76</v>
      </c>
      <c r="D20" s="21" t="s">
        <v>85</v>
      </c>
      <c r="E20" s="21" t="s">
        <v>89</v>
      </c>
    </row>
    <row r="21" spans="2:7" ht="27" customHeight="1">
      <c r="B21" s="19">
        <v>7</v>
      </c>
      <c r="C21" s="20" t="s">
        <v>77</v>
      </c>
      <c r="D21" s="21" t="s">
        <v>86</v>
      </c>
      <c r="E21" s="21" t="s">
        <v>91</v>
      </c>
    </row>
    <row r="22" spans="2:7" ht="27" customHeight="1">
      <c r="B22" s="19">
        <v>8</v>
      </c>
      <c r="C22" s="20" t="s">
        <v>78</v>
      </c>
      <c r="D22" s="21" t="s">
        <v>230</v>
      </c>
      <c r="E22" s="21" t="s">
        <v>208</v>
      </c>
    </row>
    <row r="23" spans="2:7" ht="27" customHeight="1">
      <c r="B23" s="19">
        <v>9</v>
      </c>
      <c r="C23" s="20" t="s">
        <v>79</v>
      </c>
      <c r="D23" s="21" t="s">
        <v>323</v>
      </c>
      <c r="E23" s="21" t="s">
        <v>90</v>
      </c>
    </row>
    <row r="24" spans="2:7" ht="27" customHeight="1">
      <c r="B24" s="19">
        <v>10</v>
      </c>
      <c r="C24" s="20" t="s">
        <v>80</v>
      </c>
      <c r="D24" s="21" t="s">
        <v>177</v>
      </c>
      <c r="E24" s="21" t="s">
        <v>89</v>
      </c>
    </row>
    <row r="25" spans="2:7" ht="27" customHeight="1">
      <c r="B25" s="19">
        <v>11</v>
      </c>
      <c r="C25" s="20" t="s">
        <v>81</v>
      </c>
      <c r="D25" s="21" t="s">
        <v>88</v>
      </c>
      <c r="E25" s="21" t="s">
        <v>89</v>
      </c>
    </row>
    <row r="26" spans="2:7" ht="27" customHeight="1">
      <c r="B26" s="19">
        <v>12</v>
      </c>
      <c r="C26" s="20" t="s">
        <v>82</v>
      </c>
      <c r="D26" s="21" t="s">
        <v>294</v>
      </c>
      <c r="E26" s="21" t="s">
        <v>89</v>
      </c>
    </row>
    <row r="27" spans="2:7">
      <c r="B27" s="22"/>
      <c r="C27" s="23"/>
      <c r="D27" s="24"/>
      <c r="E27" s="24"/>
    </row>
    <row r="28" spans="2:7" ht="30" customHeight="1">
      <c r="B28" s="336" t="s">
        <v>7</v>
      </c>
      <c r="C28" s="337"/>
      <c r="D28" s="337"/>
      <c r="E28" s="338"/>
    </row>
    <row r="29" spans="2:7" ht="30" customHeight="1">
      <c r="B29" s="336" t="s">
        <v>8</v>
      </c>
      <c r="C29" s="337"/>
      <c r="D29" s="337"/>
      <c r="E29" s="338"/>
    </row>
    <row r="30" spans="2:7" ht="94.5" customHeight="1">
      <c r="B30" s="52" t="s">
        <v>9</v>
      </c>
      <c r="C30" s="376" t="s">
        <v>231</v>
      </c>
      <c r="D30" s="377"/>
      <c r="E30" s="377"/>
      <c r="F30" s="25"/>
    </row>
    <row r="31" spans="2:7" ht="12" customHeight="1">
      <c r="B31" s="25"/>
      <c r="C31" s="25"/>
      <c r="D31" s="25"/>
      <c r="E31" s="25"/>
      <c r="F31" s="25"/>
    </row>
    <row r="32" spans="2:7" ht="36.75" customHeight="1">
      <c r="B32" s="336" t="s">
        <v>156</v>
      </c>
      <c r="C32" s="337"/>
      <c r="D32" s="337"/>
      <c r="E32" s="338"/>
      <c r="F32" s="53"/>
      <c r="G32" s="26"/>
    </row>
    <row r="33" spans="1:6" ht="42.75" customHeight="1">
      <c r="B33" s="54" t="s">
        <v>10</v>
      </c>
      <c r="C33" s="54" t="s">
        <v>11</v>
      </c>
      <c r="D33" s="54" t="s">
        <v>12</v>
      </c>
      <c r="E33" s="54" t="s">
        <v>13</v>
      </c>
      <c r="F33" s="55" t="s">
        <v>14</v>
      </c>
    </row>
    <row r="34" spans="1:6" ht="140.25" customHeight="1">
      <c r="B34" s="56" t="s">
        <v>15</v>
      </c>
      <c r="C34" s="57" t="s">
        <v>92</v>
      </c>
      <c r="D34" s="56" t="s">
        <v>94</v>
      </c>
      <c r="E34" s="58" t="s">
        <v>97</v>
      </c>
      <c r="F34" s="59" t="s">
        <v>118</v>
      </c>
    </row>
    <row r="35" spans="1:6" ht="63.75" customHeight="1">
      <c r="B35" s="56" t="s">
        <v>16</v>
      </c>
      <c r="C35" s="57" t="s">
        <v>96</v>
      </c>
      <c r="D35" s="56" t="s">
        <v>94</v>
      </c>
      <c r="E35" s="58" t="s">
        <v>98</v>
      </c>
      <c r="F35" s="59" t="s">
        <v>119</v>
      </c>
    </row>
    <row r="36" spans="1:6" ht="192" customHeight="1">
      <c r="B36" s="56" t="s">
        <v>17</v>
      </c>
      <c r="C36" s="57" t="s">
        <v>95</v>
      </c>
      <c r="D36" s="60" t="s">
        <v>93</v>
      </c>
      <c r="E36" s="58" t="s">
        <v>187</v>
      </c>
      <c r="F36" s="59" t="s">
        <v>120</v>
      </c>
    </row>
    <row r="37" spans="1:6">
      <c r="F37" s="27"/>
    </row>
    <row r="38" spans="1:6" ht="43.5" customHeight="1">
      <c r="B38" s="336" t="s">
        <v>18</v>
      </c>
      <c r="C38" s="337"/>
      <c r="D38" s="337"/>
      <c r="E38" s="338"/>
      <c r="F38" s="53"/>
    </row>
    <row r="39" spans="1:6" ht="51.75" customHeight="1">
      <c r="B39" s="336" t="s">
        <v>19</v>
      </c>
      <c r="C39" s="337"/>
      <c r="D39" s="337"/>
      <c r="E39" s="338"/>
      <c r="F39" s="53"/>
    </row>
    <row r="40" spans="1:6" ht="48" customHeight="1">
      <c r="B40" s="61" t="s">
        <v>20</v>
      </c>
      <c r="C40" s="62" t="s">
        <v>117</v>
      </c>
      <c r="D40" s="61" t="s">
        <v>22</v>
      </c>
      <c r="E40" s="71"/>
      <c r="F40" s="71"/>
    </row>
    <row r="41" spans="1:6" ht="296.25" customHeight="1">
      <c r="A41" s="157"/>
      <c r="B41" s="63" t="s">
        <v>189</v>
      </c>
      <c r="C41" s="202" t="s">
        <v>310</v>
      </c>
      <c r="D41" s="208" t="s">
        <v>190</v>
      </c>
      <c r="E41" s="70"/>
      <c r="F41" s="229"/>
    </row>
    <row r="42" spans="1:6" ht="51" customHeight="1">
      <c r="A42" s="171"/>
      <c r="B42" s="64" t="s">
        <v>253</v>
      </c>
      <c r="C42" s="201" t="s">
        <v>262</v>
      </c>
      <c r="D42" s="199" t="s">
        <v>257</v>
      </c>
      <c r="E42" s="70"/>
      <c r="F42" s="229"/>
    </row>
    <row r="43" spans="1:6" ht="51" customHeight="1">
      <c r="A43" s="171"/>
      <c r="B43" s="64" t="s">
        <v>254</v>
      </c>
      <c r="C43" s="201" t="s">
        <v>262</v>
      </c>
      <c r="D43" s="199" t="s">
        <v>258</v>
      </c>
      <c r="E43" s="70"/>
      <c r="F43" s="229"/>
    </row>
    <row r="44" spans="1:6" ht="68.25" customHeight="1">
      <c r="A44" s="171"/>
      <c r="B44" s="64" t="s">
        <v>255</v>
      </c>
      <c r="C44" s="201" t="s">
        <v>262</v>
      </c>
      <c r="D44" s="199" t="s">
        <v>259</v>
      </c>
      <c r="E44" s="70"/>
      <c r="F44" s="229"/>
    </row>
    <row r="45" spans="1:6" s="28" customFormat="1" ht="37.5" customHeight="1">
      <c r="A45" s="175"/>
      <c r="B45" s="64" t="s">
        <v>256</v>
      </c>
      <c r="C45" s="201" t="s">
        <v>262</v>
      </c>
      <c r="D45" s="199" t="s">
        <v>260</v>
      </c>
      <c r="E45" s="74"/>
      <c r="F45" s="230"/>
    </row>
    <row r="46" spans="1:6" s="28" customFormat="1" ht="36" customHeight="1">
      <c r="B46" s="64" t="s">
        <v>288</v>
      </c>
      <c r="C46" s="65" t="s">
        <v>262</v>
      </c>
      <c r="D46" s="199" t="s">
        <v>292</v>
      </c>
      <c r="E46" s="75"/>
      <c r="F46" s="230"/>
    </row>
    <row r="47" spans="1:6" s="28" customFormat="1" ht="34.5" customHeight="1">
      <c r="B47" s="64" t="s">
        <v>289</v>
      </c>
      <c r="C47" s="65" t="s">
        <v>262</v>
      </c>
      <c r="D47" s="199" t="s">
        <v>291</v>
      </c>
      <c r="E47" s="75"/>
      <c r="F47" s="230"/>
    </row>
    <row r="48" spans="1:6" s="28" customFormat="1" ht="36" customHeight="1">
      <c r="B48" s="64" t="s">
        <v>284</v>
      </c>
      <c r="C48" s="65" t="s">
        <v>262</v>
      </c>
      <c r="D48" s="199" t="s">
        <v>290</v>
      </c>
      <c r="E48" s="75"/>
      <c r="F48" s="230"/>
    </row>
    <row r="49" spans="1:6" s="28" customFormat="1" ht="34.5" customHeight="1">
      <c r="A49" s="228"/>
      <c r="B49" s="64" t="s">
        <v>285</v>
      </c>
      <c r="C49" s="65" t="s">
        <v>262</v>
      </c>
      <c r="D49" s="199" t="s">
        <v>316</v>
      </c>
      <c r="E49" s="75"/>
      <c r="F49" s="74"/>
    </row>
    <row r="50" spans="1:6" s="28" customFormat="1" ht="37.5" customHeight="1">
      <c r="A50" s="228"/>
      <c r="B50" s="64" t="s">
        <v>286</v>
      </c>
      <c r="C50" s="65" t="s">
        <v>262</v>
      </c>
      <c r="D50" s="199" t="s">
        <v>317</v>
      </c>
      <c r="E50" s="75"/>
      <c r="F50" s="74"/>
    </row>
    <row r="51" spans="1:6" s="28" customFormat="1" ht="35.25" customHeight="1">
      <c r="A51" s="228"/>
      <c r="B51" s="64" t="s">
        <v>287</v>
      </c>
      <c r="C51" s="65" t="s">
        <v>262</v>
      </c>
      <c r="D51" s="199" t="s">
        <v>318</v>
      </c>
      <c r="E51" s="75"/>
      <c r="F51" s="74"/>
    </row>
    <row r="52" spans="1:6" s="28" customFormat="1" ht="27" hidden="1" customHeight="1">
      <c r="B52" s="64" t="s">
        <v>158</v>
      </c>
      <c r="C52" s="65"/>
      <c r="D52" s="66"/>
      <c r="E52" s="75"/>
      <c r="F52" s="74"/>
    </row>
    <row r="53" spans="1:6" s="28" customFormat="1" ht="27" hidden="1" customHeight="1">
      <c r="B53" s="64" t="s">
        <v>181</v>
      </c>
      <c r="C53" s="65"/>
      <c r="D53" s="66"/>
      <c r="E53" s="75"/>
      <c r="F53" s="74"/>
    </row>
    <row r="54" spans="1:6" s="28" customFormat="1" ht="27" hidden="1" customHeight="1">
      <c r="B54" s="64" t="s">
        <v>182</v>
      </c>
      <c r="C54" s="65"/>
      <c r="D54" s="66"/>
      <c r="E54" s="75"/>
      <c r="F54" s="74"/>
    </row>
    <row r="55" spans="1:6" s="28" customFormat="1" ht="27" hidden="1" customHeight="1">
      <c r="B55" s="64" t="s">
        <v>183</v>
      </c>
      <c r="C55" s="65"/>
      <c r="D55" s="67"/>
      <c r="E55" s="75"/>
      <c r="F55" s="74"/>
    </row>
    <row r="56" spans="1:6" ht="27" customHeight="1">
      <c r="C56" s="25"/>
      <c r="D56" s="25"/>
      <c r="E56" s="25"/>
    </row>
    <row r="57" spans="1:6" ht="19.5" customHeight="1">
      <c r="B57" s="336" t="s">
        <v>23</v>
      </c>
      <c r="C57" s="337"/>
      <c r="D57" s="337"/>
      <c r="E57" s="338"/>
      <c r="F57" s="53"/>
    </row>
    <row r="58" spans="1:6" ht="20.100000000000001" customHeight="1">
      <c r="B58" s="61" t="s">
        <v>20</v>
      </c>
      <c r="C58" s="54" t="s">
        <v>21</v>
      </c>
      <c r="D58" s="54" t="s">
        <v>24</v>
      </c>
      <c r="E58" s="334" t="s">
        <v>160</v>
      </c>
      <c r="F58" s="335"/>
    </row>
    <row r="59" spans="1:6" ht="20.100000000000001" customHeight="1">
      <c r="B59" s="285" t="s">
        <v>362</v>
      </c>
      <c r="C59" s="289">
        <v>1</v>
      </c>
      <c r="D59" s="343" t="s">
        <v>232</v>
      </c>
      <c r="E59" s="341"/>
      <c r="F59" s="342"/>
    </row>
    <row r="60" spans="1:6" ht="27" customHeight="1">
      <c r="B60" s="285" t="s">
        <v>158</v>
      </c>
      <c r="C60" s="300">
        <v>1</v>
      </c>
      <c r="D60" s="344"/>
      <c r="E60" s="341"/>
      <c r="F60" s="342"/>
    </row>
    <row r="61" spans="1:6" ht="28.5" customHeight="1">
      <c r="B61" s="285" t="s">
        <v>181</v>
      </c>
      <c r="C61" s="301" t="s">
        <v>363</v>
      </c>
      <c r="D61" s="344"/>
      <c r="E61" s="209"/>
      <c r="F61" s="210"/>
    </row>
    <row r="62" spans="1:6" ht="20.100000000000001" customHeight="1">
      <c r="C62" t="s">
        <v>233</v>
      </c>
    </row>
    <row r="63" spans="1:6" ht="20.100000000000001" customHeight="1">
      <c r="B63" s="336" t="s">
        <v>25</v>
      </c>
      <c r="C63" s="337"/>
      <c r="D63" s="337"/>
      <c r="E63" s="338"/>
      <c r="F63" s="53"/>
    </row>
    <row r="64" spans="1:6" ht="20.100000000000001" customHeight="1">
      <c r="B64" s="68" t="s">
        <v>20</v>
      </c>
      <c r="C64" s="69" t="s">
        <v>26</v>
      </c>
      <c r="D64" s="69" t="s">
        <v>27</v>
      </c>
      <c r="E64" s="69" t="s">
        <v>28</v>
      </c>
      <c r="F64" s="69" t="s">
        <v>29</v>
      </c>
    </row>
    <row r="65" spans="2:8" ht="20.100000000000001" customHeight="1">
      <c r="B65" s="285" t="s">
        <v>362</v>
      </c>
      <c r="C65" s="286">
        <v>15</v>
      </c>
      <c r="D65" s="287">
        <v>1</v>
      </c>
      <c r="E65" s="288"/>
      <c r="F65" s="339" t="s">
        <v>234</v>
      </c>
    </row>
    <row r="66" spans="2:8" ht="20.100000000000001" customHeight="1">
      <c r="B66" s="285" t="s">
        <v>158</v>
      </c>
      <c r="C66" s="286">
        <v>10</v>
      </c>
      <c r="D66" s="287">
        <v>1</v>
      </c>
      <c r="E66" s="288"/>
      <c r="F66" s="340"/>
    </row>
    <row r="67" spans="2:8" ht="20.100000000000001" customHeight="1">
      <c r="B67" s="285" t="s">
        <v>364</v>
      </c>
      <c r="C67" s="286">
        <v>9</v>
      </c>
      <c r="D67" s="287">
        <v>1</v>
      </c>
      <c r="E67" s="288"/>
      <c r="F67" s="340"/>
    </row>
    <row r="68" spans="2:8" ht="24.95" customHeight="1">
      <c r="B68" s="336" t="s">
        <v>30</v>
      </c>
      <c r="C68" s="337"/>
      <c r="D68" s="337"/>
      <c r="E68" s="338"/>
      <c r="F68" s="336"/>
      <c r="G68" s="337"/>
    </row>
    <row r="69" spans="2:8" ht="24.95" customHeight="1">
      <c r="B69" s="71" t="s">
        <v>31</v>
      </c>
      <c r="C69" s="71" t="s">
        <v>32</v>
      </c>
      <c r="D69" s="71" t="s">
        <v>33</v>
      </c>
      <c r="E69" s="71" t="s">
        <v>34</v>
      </c>
      <c r="F69" s="71" t="s">
        <v>35</v>
      </c>
      <c r="G69" s="71" t="s">
        <v>36</v>
      </c>
    </row>
    <row r="70" spans="2:8" ht="24.95" customHeight="1">
      <c r="B70" s="371" t="s">
        <v>263</v>
      </c>
      <c r="C70" s="372"/>
      <c r="D70" s="372"/>
      <c r="E70" s="372"/>
      <c r="F70" s="372"/>
      <c r="G70" s="372"/>
    </row>
    <row r="71" spans="2:8" ht="24.95" customHeight="1">
      <c r="B71" s="72"/>
      <c r="C71" s="73"/>
      <c r="D71" s="73"/>
      <c r="E71" s="73"/>
      <c r="F71" s="73"/>
      <c r="G71" s="73"/>
    </row>
    <row r="72" spans="2:8" ht="24.95" customHeight="1"/>
    <row r="73" spans="2:8" ht="24.95" customHeight="1">
      <c r="B73" s="336" t="s">
        <v>37</v>
      </c>
      <c r="C73" s="337"/>
      <c r="D73" s="337"/>
      <c r="E73" s="338" t="s">
        <v>64</v>
      </c>
      <c r="F73" s="336"/>
      <c r="G73" s="337"/>
    </row>
    <row r="74" spans="2:8" ht="24.95" customHeight="1">
      <c r="D74" s="345" t="s">
        <v>38</v>
      </c>
      <c r="E74" s="345"/>
      <c r="F74" s="345"/>
      <c r="G74" s="345"/>
    </row>
    <row r="75" spans="2:8" ht="24.95" customHeight="1">
      <c r="B75" s="71" t="s">
        <v>31</v>
      </c>
      <c r="C75" s="71" t="s">
        <v>32</v>
      </c>
      <c r="D75" s="71" t="s">
        <v>39</v>
      </c>
      <c r="E75" s="71" t="s">
        <v>40</v>
      </c>
      <c r="F75" s="71" t="s">
        <v>41</v>
      </c>
      <c r="G75" s="71" t="s">
        <v>42</v>
      </c>
    </row>
    <row r="76" spans="2:8" ht="24.95" customHeight="1">
      <c r="B76" s="348" t="s">
        <v>188</v>
      </c>
      <c r="C76" s="349"/>
      <c r="D76" s="349"/>
      <c r="E76" s="349"/>
      <c r="F76" s="349"/>
      <c r="G76" s="350"/>
    </row>
    <row r="77" spans="2:8" ht="24.95" customHeight="1">
      <c r="B77" s="351"/>
      <c r="C77" s="352"/>
      <c r="D77" s="352"/>
      <c r="E77" s="352"/>
      <c r="F77" s="352"/>
      <c r="G77" s="353"/>
    </row>
    <row r="78" spans="2:8" ht="24.95" customHeight="1"/>
    <row r="79" spans="2:8" ht="52.5" customHeight="1">
      <c r="B79" s="336" t="s">
        <v>43</v>
      </c>
      <c r="C79" s="337"/>
      <c r="D79" s="337"/>
      <c r="E79" s="338"/>
      <c r="F79" s="336"/>
      <c r="G79" s="337"/>
      <c r="H79" s="79"/>
    </row>
    <row r="80" spans="2:8" ht="24.95" customHeight="1">
      <c r="B80" s="76" t="s">
        <v>31</v>
      </c>
      <c r="C80" s="76" t="s">
        <v>32</v>
      </c>
      <c r="D80" s="76" t="s">
        <v>33</v>
      </c>
      <c r="E80" s="76" t="s">
        <v>34</v>
      </c>
      <c r="F80" s="76" t="s">
        <v>35</v>
      </c>
      <c r="G80" s="77" t="s">
        <v>142</v>
      </c>
      <c r="H80" s="80" t="s">
        <v>193</v>
      </c>
    </row>
    <row r="81" spans="1:9" ht="225.75" customHeight="1">
      <c r="B81" s="252">
        <v>1</v>
      </c>
      <c r="C81" s="234" t="s">
        <v>172</v>
      </c>
      <c r="D81" s="234" t="s">
        <v>173</v>
      </c>
      <c r="E81" s="231" t="s">
        <v>174</v>
      </c>
      <c r="F81" s="78"/>
      <c r="G81" s="184" t="s">
        <v>325</v>
      </c>
      <c r="H81" s="81" t="s">
        <v>194</v>
      </c>
    </row>
    <row r="82" spans="1:9" ht="95.25" customHeight="1">
      <c r="B82" s="252">
        <v>2</v>
      </c>
      <c r="C82" s="234" t="s">
        <v>269</v>
      </c>
      <c r="D82" s="231"/>
      <c r="E82" s="231" t="s">
        <v>149</v>
      </c>
      <c r="F82" s="231" t="s">
        <v>339</v>
      </c>
      <c r="G82" s="231" t="s">
        <v>340</v>
      </c>
      <c r="H82" s="159" t="s">
        <v>195</v>
      </c>
      <c r="I82" s="30"/>
    </row>
    <row r="83" spans="1:9" ht="171.75" customHeight="1">
      <c r="B83" s="252">
        <v>3</v>
      </c>
      <c r="C83" s="163" t="s">
        <v>270</v>
      </c>
      <c r="D83" s="160"/>
      <c r="E83" s="160" t="s">
        <v>149</v>
      </c>
      <c r="F83" s="176" t="s">
        <v>341</v>
      </c>
      <c r="G83" s="177" t="s">
        <v>235</v>
      </c>
      <c r="H83" s="159" t="s">
        <v>195</v>
      </c>
      <c r="I83" s="31"/>
    </row>
    <row r="84" spans="1:9" ht="282" customHeight="1">
      <c r="B84" s="252">
        <v>4</v>
      </c>
      <c r="C84" s="302" t="s">
        <v>151</v>
      </c>
      <c r="D84" s="231"/>
      <c r="E84" s="231" t="s">
        <v>150</v>
      </c>
      <c r="F84" s="234" t="s">
        <v>295</v>
      </c>
      <c r="G84" s="303" t="s">
        <v>338</v>
      </c>
      <c r="H84" s="243" t="s">
        <v>195</v>
      </c>
    </row>
    <row r="85" spans="1:9" ht="180.75" customHeight="1">
      <c r="B85" s="252">
        <v>5</v>
      </c>
      <c r="C85" s="302" t="s">
        <v>268</v>
      </c>
      <c r="D85" s="231"/>
      <c r="E85" s="231" t="s">
        <v>149</v>
      </c>
      <c r="F85" s="304">
        <v>39</v>
      </c>
      <c r="G85" s="305" t="s">
        <v>296</v>
      </c>
      <c r="H85" s="243" t="s">
        <v>195</v>
      </c>
    </row>
    <row r="86" spans="1:9" ht="375" customHeight="1">
      <c r="B86" s="252">
        <v>6</v>
      </c>
      <c r="C86" s="231" t="s">
        <v>185</v>
      </c>
      <c r="D86" s="160"/>
      <c r="E86" s="160" t="s">
        <v>149</v>
      </c>
      <c r="F86" s="302" t="s">
        <v>337</v>
      </c>
      <c r="G86" s="305" t="s">
        <v>297</v>
      </c>
      <c r="H86" s="243" t="s">
        <v>195</v>
      </c>
    </row>
    <row r="87" spans="1:9" ht="165" customHeight="1">
      <c r="A87" s="157"/>
      <c r="B87" s="183">
        <v>7</v>
      </c>
      <c r="C87" s="160" t="s">
        <v>147</v>
      </c>
      <c r="D87" s="163" t="s">
        <v>100</v>
      </c>
      <c r="E87" s="160" t="s">
        <v>145</v>
      </c>
      <c r="F87" s="168" t="s">
        <v>272</v>
      </c>
      <c r="G87" s="156" t="s">
        <v>293</v>
      </c>
      <c r="H87" s="161" t="s">
        <v>190</v>
      </c>
    </row>
    <row r="88" spans="1:9" ht="162.75" customHeight="1">
      <c r="B88" s="252">
        <v>8</v>
      </c>
      <c r="C88" s="160" t="s">
        <v>146</v>
      </c>
      <c r="D88" s="402" t="s">
        <v>101</v>
      </c>
      <c r="E88" s="168" t="s">
        <v>184</v>
      </c>
      <c r="F88" s="220" t="s">
        <v>335</v>
      </c>
      <c r="G88" s="222" t="s">
        <v>266</v>
      </c>
      <c r="H88" s="391" t="s">
        <v>336</v>
      </c>
    </row>
    <row r="89" spans="1:9" ht="201" customHeight="1">
      <c r="B89" s="252">
        <v>9</v>
      </c>
      <c r="C89" s="160" t="s">
        <v>236</v>
      </c>
      <c r="D89" s="402"/>
      <c r="E89" s="168" t="s">
        <v>267</v>
      </c>
      <c r="F89" s="220" t="s">
        <v>308</v>
      </c>
      <c r="G89" s="220" t="s">
        <v>309</v>
      </c>
      <c r="H89" s="392"/>
    </row>
    <row r="90" spans="1:9" ht="102.75" customHeight="1">
      <c r="B90" s="360">
        <v>10</v>
      </c>
      <c r="C90" s="354" t="s">
        <v>148</v>
      </c>
      <c r="D90" s="357" t="s">
        <v>102</v>
      </c>
      <c r="E90" s="364" t="s">
        <v>176</v>
      </c>
      <c r="F90" s="315" t="s">
        <v>365</v>
      </c>
      <c r="G90" s="315" t="s">
        <v>366</v>
      </c>
      <c r="H90" s="243" t="s">
        <v>195</v>
      </c>
    </row>
    <row r="91" spans="1:9" ht="116.25" customHeight="1">
      <c r="B91" s="360"/>
      <c r="C91" s="354"/>
      <c r="D91" s="358"/>
      <c r="E91" s="364"/>
      <c r="F91" s="198" t="s">
        <v>367</v>
      </c>
      <c r="G91" s="198" t="s">
        <v>298</v>
      </c>
      <c r="H91" s="243" t="s">
        <v>195</v>
      </c>
    </row>
    <row r="92" spans="1:9" ht="307.5" customHeight="1">
      <c r="B92" s="252">
        <v>11</v>
      </c>
      <c r="C92" s="306" t="s">
        <v>153</v>
      </c>
      <c r="D92" s="359"/>
      <c r="E92" s="310" t="s">
        <v>238</v>
      </c>
      <c r="F92" s="308" t="s">
        <v>299</v>
      </c>
      <c r="G92" s="309" t="s">
        <v>300</v>
      </c>
      <c r="H92" s="243" t="s">
        <v>195</v>
      </c>
    </row>
    <row r="93" spans="1:9" ht="307.5" customHeight="1">
      <c r="B93" s="283">
        <v>12</v>
      </c>
      <c r="C93" s="162" t="s">
        <v>222</v>
      </c>
      <c r="D93" s="169" t="s">
        <v>102</v>
      </c>
      <c r="E93" s="311" t="s">
        <v>326</v>
      </c>
      <c r="F93" s="307" t="s">
        <v>327</v>
      </c>
      <c r="G93" s="312" t="s">
        <v>328</v>
      </c>
      <c r="H93" s="211" t="s">
        <v>237</v>
      </c>
    </row>
    <row r="94" spans="1:9" ht="307.5" customHeight="1">
      <c r="B94" s="282">
        <v>13</v>
      </c>
      <c r="C94" s="162" t="s">
        <v>223</v>
      </c>
      <c r="D94" s="246" t="s">
        <v>223</v>
      </c>
      <c r="E94" s="247" t="s">
        <v>224</v>
      </c>
      <c r="F94" s="311" t="s">
        <v>329</v>
      </c>
      <c r="G94" s="307" t="s">
        <v>330</v>
      </c>
      <c r="H94" s="312" t="s">
        <v>331</v>
      </c>
      <c r="I94" s="217" t="s">
        <v>195</v>
      </c>
    </row>
    <row r="95" spans="1:9" ht="307.5" customHeight="1">
      <c r="B95" s="283">
        <v>14</v>
      </c>
      <c r="C95" s="162" t="s">
        <v>225</v>
      </c>
      <c r="D95" s="221" t="s">
        <v>224</v>
      </c>
      <c r="E95" s="219" t="s">
        <v>226</v>
      </c>
      <c r="F95" s="223" t="s">
        <v>334</v>
      </c>
      <c r="G95" s="224" t="s">
        <v>227</v>
      </c>
      <c r="H95" s="218" t="s">
        <v>195</v>
      </c>
    </row>
    <row r="96" spans="1:9" ht="223.5" customHeight="1">
      <c r="B96" s="283">
        <v>15</v>
      </c>
      <c r="C96" s="163" t="s">
        <v>161</v>
      </c>
      <c r="D96" s="163" t="s">
        <v>162</v>
      </c>
      <c r="E96" s="163" t="s">
        <v>163</v>
      </c>
      <c r="F96" s="163" t="s">
        <v>191</v>
      </c>
      <c r="G96" s="163" t="s">
        <v>332</v>
      </c>
      <c r="H96" s="161" t="s">
        <v>333</v>
      </c>
      <c r="I96" s="33" t="s">
        <v>44</v>
      </c>
    </row>
    <row r="97" spans="1:9" ht="267" customHeight="1">
      <c r="A97" s="29"/>
      <c r="B97" s="213">
        <v>16</v>
      </c>
      <c r="C97" s="246" t="s">
        <v>178</v>
      </c>
      <c r="D97" s="313" t="s">
        <v>179</v>
      </c>
      <c r="E97" s="313" t="s">
        <v>180</v>
      </c>
      <c r="F97" s="313" t="s">
        <v>342</v>
      </c>
      <c r="G97" s="313" t="s">
        <v>369</v>
      </c>
      <c r="H97" s="404" t="s">
        <v>370</v>
      </c>
      <c r="I97" s="34" t="s">
        <v>143</v>
      </c>
    </row>
    <row r="98" spans="1:9" ht="103.5" customHeight="1">
      <c r="A98" s="226"/>
      <c r="B98" s="213">
        <v>17</v>
      </c>
      <c r="C98" s="214" t="s">
        <v>103</v>
      </c>
      <c r="D98" s="215" t="s">
        <v>99</v>
      </c>
      <c r="E98" s="200" t="s">
        <v>152</v>
      </c>
      <c r="F98" s="213" t="s">
        <v>271</v>
      </c>
      <c r="G98" s="216" t="s">
        <v>315</v>
      </c>
      <c r="H98" s="161" t="s">
        <v>314</v>
      </c>
      <c r="I98" s="34"/>
    </row>
    <row r="99" spans="1:9" ht="57.75" customHeight="1">
      <c r="A99" s="151"/>
      <c r="B99" s="152"/>
      <c r="C99" s="396" t="s">
        <v>313</v>
      </c>
      <c r="D99" s="397"/>
      <c r="E99" s="370"/>
      <c r="F99" s="368" t="s">
        <v>311</v>
      </c>
      <c r="G99" s="369"/>
      <c r="H99" s="370"/>
      <c r="I99" s="34"/>
    </row>
    <row r="100" spans="1:9" ht="36.75" customHeight="1">
      <c r="A100" s="8"/>
      <c r="B100" s="120"/>
      <c r="C100" s="141" t="s">
        <v>210</v>
      </c>
      <c r="D100" s="142" t="s">
        <v>211</v>
      </c>
      <c r="E100" s="143" t="s">
        <v>212</v>
      </c>
      <c r="F100" s="138" t="s">
        <v>216</v>
      </c>
      <c r="G100" s="139" t="s">
        <v>228</v>
      </c>
      <c r="H100" s="139" t="s">
        <v>217</v>
      </c>
      <c r="I100" s="126"/>
    </row>
    <row r="101" spans="1:9" ht="36.75" customHeight="1">
      <c r="A101" s="226"/>
      <c r="B101" s="120"/>
      <c r="C101" s="134" t="s">
        <v>213</v>
      </c>
      <c r="D101" s="132">
        <v>23</v>
      </c>
      <c r="E101" s="136">
        <v>5.39906103286385E-2</v>
      </c>
      <c r="F101" s="140" t="s">
        <v>218</v>
      </c>
      <c r="G101" s="145">
        <v>108</v>
      </c>
      <c r="H101" s="212">
        <v>0.246</v>
      </c>
      <c r="I101" s="126"/>
    </row>
    <row r="102" spans="1:9" ht="21.75" customHeight="1">
      <c r="A102" s="226"/>
      <c r="B102" s="120"/>
      <c r="C102" s="134" t="s">
        <v>214</v>
      </c>
      <c r="D102" s="132">
        <v>218</v>
      </c>
      <c r="E102" s="136">
        <v>0.51174225352112701</v>
      </c>
      <c r="F102" s="140" t="s">
        <v>219</v>
      </c>
      <c r="G102" s="145">
        <v>317</v>
      </c>
      <c r="H102" s="212">
        <v>0.722484054669704</v>
      </c>
      <c r="I102" s="126"/>
    </row>
    <row r="103" spans="1:9" ht="40.5" customHeight="1">
      <c r="A103" s="226"/>
      <c r="B103" s="120"/>
      <c r="C103" s="134" t="s">
        <v>215</v>
      </c>
      <c r="D103" s="132">
        <v>177</v>
      </c>
      <c r="E103" s="136">
        <v>0.41550779342722999</v>
      </c>
      <c r="F103" s="140" t="s">
        <v>220</v>
      </c>
      <c r="G103" s="145">
        <v>13</v>
      </c>
      <c r="H103" s="212">
        <v>3.0001685649202699E-2</v>
      </c>
      <c r="I103" s="126"/>
    </row>
    <row r="104" spans="1:9" ht="37.5" customHeight="1">
      <c r="A104" s="226"/>
      <c r="B104" s="120"/>
      <c r="C104" s="135" t="s">
        <v>261</v>
      </c>
      <c r="D104" s="132">
        <v>8</v>
      </c>
      <c r="E104" s="136">
        <v>1.8800793427230001E-2</v>
      </c>
      <c r="F104" s="140" t="s">
        <v>312</v>
      </c>
      <c r="G104" s="145" t="s">
        <v>319</v>
      </c>
      <c r="H104" s="212">
        <v>2.2779043280182231E-3</v>
      </c>
      <c r="I104" s="126"/>
    </row>
    <row r="105" spans="1:9" ht="40.5" customHeight="1">
      <c r="A105" s="225"/>
      <c r="B105" s="5"/>
      <c r="C105" s="133" t="s">
        <v>229</v>
      </c>
      <c r="D105" s="148">
        <v>426</v>
      </c>
      <c r="E105" s="144">
        <v>1</v>
      </c>
      <c r="F105" s="137" t="s">
        <v>221</v>
      </c>
      <c r="G105" s="146">
        <f>SUM(G101:G104)</f>
        <v>438</v>
      </c>
      <c r="H105" s="147">
        <f>SUM(H101:H104)</f>
        <v>1.000763644646925</v>
      </c>
      <c r="I105" s="127" t="s">
        <v>159</v>
      </c>
    </row>
    <row r="106" spans="1:9" ht="112.5" customHeight="1">
      <c r="A106" s="157"/>
      <c r="B106" s="5"/>
      <c r="C106" s="129"/>
      <c r="D106" s="130"/>
      <c r="E106" s="131"/>
      <c r="F106" s="398" t="s">
        <v>320</v>
      </c>
      <c r="G106" s="398"/>
      <c r="H106" s="398"/>
      <c r="I106" s="127"/>
    </row>
    <row r="107" spans="1:9" ht="39" customHeight="1">
      <c r="A107" s="157"/>
      <c r="B107" s="5"/>
      <c r="C107" s="129"/>
      <c r="D107" s="130"/>
      <c r="E107" s="131"/>
      <c r="F107" s="131"/>
      <c r="G107" s="131"/>
      <c r="H107" s="128"/>
      <c r="I107" s="127"/>
    </row>
    <row r="108" spans="1:9" ht="39" customHeight="1">
      <c r="A108" s="157"/>
      <c r="B108" s="5"/>
      <c r="C108" s="129"/>
      <c r="D108" s="130"/>
      <c r="E108" s="131"/>
      <c r="F108" s="131"/>
      <c r="G108" s="131"/>
      <c r="H108" s="128"/>
      <c r="I108" s="127"/>
    </row>
    <row r="109" spans="1:9" ht="39" customHeight="1">
      <c r="A109" s="157"/>
      <c r="B109" s="5"/>
      <c r="C109" s="129"/>
      <c r="D109" s="130"/>
      <c r="E109" s="131"/>
      <c r="F109" s="131"/>
      <c r="G109" s="131"/>
      <c r="H109" s="128"/>
      <c r="I109" s="127"/>
    </row>
    <row r="110" spans="1:9" ht="39" customHeight="1">
      <c r="A110" s="157"/>
      <c r="B110" s="5"/>
      <c r="C110" s="123"/>
      <c r="D110" s="124"/>
      <c r="E110" s="125"/>
      <c r="F110" s="125"/>
      <c r="G110" s="125"/>
      <c r="H110" s="122"/>
      <c r="I110" s="36"/>
    </row>
    <row r="111" spans="1:9" ht="39" customHeight="1">
      <c r="A111" s="157"/>
      <c r="B111" s="5"/>
      <c r="C111" s="123"/>
      <c r="D111" s="124"/>
      <c r="E111" s="125"/>
      <c r="F111" s="125"/>
      <c r="G111" s="125"/>
      <c r="H111" s="122"/>
      <c r="I111" s="36"/>
    </row>
    <row r="112" spans="1:9" ht="39" customHeight="1">
      <c r="A112" s="157"/>
      <c r="B112" s="5"/>
      <c r="C112" s="123"/>
      <c r="D112" s="124"/>
      <c r="E112" s="125"/>
      <c r="F112" s="125"/>
      <c r="G112" s="125"/>
      <c r="H112" s="122"/>
      <c r="I112" s="36"/>
    </row>
    <row r="113" spans="1:9" ht="39" customHeight="1">
      <c r="A113" s="157"/>
      <c r="B113" s="5"/>
      <c r="C113" s="123"/>
      <c r="D113" s="124"/>
      <c r="E113" s="125"/>
      <c r="F113" s="125"/>
      <c r="G113" s="125"/>
      <c r="H113" s="122"/>
      <c r="I113" s="36"/>
    </row>
    <row r="114" spans="1:9" ht="39" customHeight="1">
      <c r="B114" s="5"/>
      <c r="C114" s="123"/>
      <c r="D114" s="124"/>
      <c r="E114" s="125"/>
      <c r="F114" s="125"/>
      <c r="G114" s="125"/>
      <c r="H114" s="122"/>
      <c r="I114" s="36"/>
    </row>
    <row r="115" spans="1:9" ht="69.75" customHeight="1">
      <c r="A115" s="157"/>
      <c r="B115" s="117" t="s">
        <v>45</v>
      </c>
      <c r="C115" s="97"/>
      <c r="D115" s="121"/>
      <c r="E115" s="97"/>
      <c r="F115" s="97"/>
      <c r="G115" s="97"/>
      <c r="H115" s="105"/>
      <c r="I115" s="37" t="s">
        <v>144</v>
      </c>
    </row>
    <row r="116" spans="1:9" ht="79.5" customHeight="1">
      <c r="A116" s="157"/>
      <c r="B116" s="314" t="s">
        <v>46</v>
      </c>
      <c r="C116" s="118" t="s">
        <v>47</v>
      </c>
      <c r="D116" s="118" t="s">
        <v>48</v>
      </c>
      <c r="E116" s="118" t="s">
        <v>49</v>
      </c>
      <c r="F116" s="119" t="s">
        <v>50</v>
      </c>
      <c r="G116" s="118" t="s">
        <v>51</v>
      </c>
      <c r="H116" s="105"/>
      <c r="I116" s="32" t="s">
        <v>144</v>
      </c>
    </row>
    <row r="117" spans="1:9" s="157" customFormat="1" ht="79.5" customHeight="1">
      <c r="B117" s="276">
        <v>423166</v>
      </c>
      <c r="C117" s="276">
        <v>264</v>
      </c>
      <c r="D117" s="277">
        <v>3165600</v>
      </c>
      <c r="E117" s="278" t="s">
        <v>273</v>
      </c>
      <c r="F117" s="276" t="s">
        <v>105</v>
      </c>
      <c r="G117" s="279" t="s">
        <v>274</v>
      </c>
      <c r="H117" s="105"/>
      <c r="I117" s="32"/>
    </row>
    <row r="118" spans="1:9" s="157" customFormat="1" ht="79.5" customHeight="1">
      <c r="B118" s="276">
        <v>425939</v>
      </c>
      <c r="C118" s="276">
        <v>244</v>
      </c>
      <c r="D118" s="277">
        <v>60000000</v>
      </c>
      <c r="E118" s="278" t="s">
        <v>343</v>
      </c>
      <c r="F118" s="280">
        <v>0</v>
      </c>
      <c r="G118" s="279" t="s">
        <v>344</v>
      </c>
      <c r="H118" s="105"/>
      <c r="I118" s="32"/>
    </row>
    <row r="119" spans="1:9" s="157" customFormat="1" ht="79.5" customHeight="1">
      <c r="B119" s="276">
        <v>430587</v>
      </c>
      <c r="C119" s="276">
        <v>543</v>
      </c>
      <c r="D119" s="277">
        <v>138168000</v>
      </c>
      <c r="E119" s="278" t="s">
        <v>301</v>
      </c>
      <c r="F119" s="280">
        <v>0</v>
      </c>
      <c r="G119" s="279" t="s">
        <v>302</v>
      </c>
      <c r="H119" s="105"/>
      <c r="I119" s="32"/>
    </row>
    <row r="120" spans="1:9" s="157" customFormat="1" ht="79.5" customHeight="1">
      <c r="B120" s="276">
        <v>430842</v>
      </c>
      <c r="C120" s="276">
        <v>243</v>
      </c>
      <c r="D120" s="277">
        <v>15100000</v>
      </c>
      <c r="E120" s="278" t="s">
        <v>303</v>
      </c>
      <c r="F120" s="280">
        <v>1</v>
      </c>
      <c r="G120" s="279" t="s">
        <v>304</v>
      </c>
      <c r="H120" s="105"/>
      <c r="I120" s="32"/>
    </row>
    <row r="121" spans="1:9" ht="77.25" customHeight="1">
      <c r="A121" s="157"/>
      <c r="B121" s="276">
        <v>432721</v>
      </c>
      <c r="C121" s="276">
        <v>242</v>
      </c>
      <c r="D121" s="277">
        <v>80000000</v>
      </c>
      <c r="E121" s="278" t="s">
        <v>345</v>
      </c>
      <c r="F121" s="280">
        <v>0</v>
      </c>
      <c r="G121" s="279" t="s">
        <v>346</v>
      </c>
      <c r="H121" s="106"/>
      <c r="I121" s="39" t="s">
        <v>144</v>
      </c>
    </row>
    <row r="122" spans="1:9" ht="75.75" customHeight="1">
      <c r="A122" s="157"/>
      <c r="B122" s="253">
        <v>433023</v>
      </c>
      <c r="C122" s="276">
        <v>264</v>
      </c>
      <c r="D122" s="277">
        <v>25110400</v>
      </c>
      <c r="E122" s="278" t="s">
        <v>347</v>
      </c>
      <c r="F122" s="280">
        <v>0.20910000000000001</v>
      </c>
      <c r="G122" s="279" t="s">
        <v>348</v>
      </c>
      <c r="H122" s="106"/>
      <c r="I122" s="32" t="s">
        <v>144</v>
      </c>
    </row>
    <row r="123" spans="1:9" ht="51.75" customHeight="1">
      <c r="B123" s="83" t="s">
        <v>52</v>
      </c>
      <c r="C123" s="84"/>
      <c r="D123" s="85"/>
      <c r="E123" s="85"/>
      <c r="F123" s="85"/>
      <c r="G123" s="86"/>
      <c r="H123" s="107"/>
      <c r="I123" s="2" t="s">
        <v>143</v>
      </c>
    </row>
    <row r="124" spans="1:9" ht="40.5" customHeight="1">
      <c r="B124" s="361" t="s">
        <v>371</v>
      </c>
      <c r="C124" s="362"/>
      <c r="D124" s="363"/>
      <c r="E124" s="363"/>
      <c r="F124" s="363"/>
      <c r="G124" s="82"/>
      <c r="H124" s="105"/>
      <c r="I124" s="3" t="s">
        <v>144</v>
      </c>
    </row>
    <row r="125" spans="1:9" ht="55.5" customHeight="1">
      <c r="B125" s="87" t="s">
        <v>53</v>
      </c>
      <c r="C125" s="87" t="s">
        <v>54</v>
      </c>
      <c r="D125" s="88" t="s">
        <v>32</v>
      </c>
      <c r="E125" s="87" t="s">
        <v>55</v>
      </c>
      <c r="F125" s="87" t="s">
        <v>165</v>
      </c>
      <c r="G125" s="87" t="s">
        <v>56</v>
      </c>
      <c r="H125" s="105"/>
      <c r="I125" s="3" t="s">
        <v>144</v>
      </c>
    </row>
    <row r="126" spans="1:9" ht="30" customHeight="1">
      <c r="B126" s="394">
        <v>100</v>
      </c>
      <c r="C126" s="260">
        <v>111</v>
      </c>
      <c r="D126" s="261" t="s">
        <v>121</v>
      </c>
      <c r="E126" s="262">
        <v>9682501842</v>
      </c>
      <c r="F126" s="262">
        <v>2368050921</v>
      </c>
      <c r="G126" s="187">
        <f>+E126-F126</f>
        <v>7314450921</v>
      </c>
      <c r="H126" s="105"/>
      <c r="I126" s="40" t="s">
        <v>186</v>
      </c>
    </row>
    <row r="127" spans="1:9" ht="32.25" customHeight="1">
      <c r="B127" s="393"/>
      <c r="C127" s="260">
        <v>113</v>
      </c>
      <c r="D127" s="261" t="s">
        <v>122</v>
      </c>
      <c r="E127" s="262">
        <v>524836800</v>
      </c>
      <c r="F127" s="262">
        <v>124460200</v>
      </c>
      <c r="G127" s="187">
        <f t="shared" ref="G127:G132" si="0">+E127-F127</f>
        <v>400376600</v>
      </c>
      <c r="H127" s="105"/>
      <c r="I127" s="3" t="s">
        <v>144</v>
      </c>
    </row>
    <row r="128" spans="1:9" ht="33.75" customHeight="1">
      <c r="B128" s="393"/>
      <c r="C128" s="260">
        <v>114</v>
      </c>
      <c r="D128" s="261" t="s">
        <v>123</v>
      </c>
      <c r="E128" s="262">
        <v>850611554</v>
      </c>
      <c r="F128" s="262">
        <v>0</v>
      </c>
      <c r="G128" s="187">
        <f t="shared" si="0"/>
        <v>850611554</v>
      </c>
      <c r="H128" s="108"/>
      <c r="I128" s="35"/>
    </row>
    <row r="129" spans="2:9" ht="33" customHeight="1">
      <c r="B129" s="393"/>
      <c r="C129" s="260">
        <v>133</v>
      </c>
      <c r="D129" s="261" t="s">
        <v>275</v>
      </c>
      <c r="E129" s="262">
        <v>942207669</v>
      </c>
      <c r="F129" s="262">
        <v>346954016</v>
      </c>
      <c r="G129" s="187">
        <f t="shared" si="0"/>
        <v>595253653</v>
      </c>
      <c r="H129" s="108"/>
      <c r="I129" s="35"/>
    </row>
    <row r="130" spans="2:9" ht="34.5" customHeight="1">
      <c r="B130" s="393"/>
      <c r="C130" s="260">
        <v>144</v>
      </c>
      <c r="D130" s="261" t="s">
        <v>124</v>
      </c>
      <c r="E130" s="263">
        <v>298329712</v>
      </c>
      <c r="F130" s="262">
        <v>62261142</v>
      </c>
      <c r="G130" s="187">
        <f t="shared" si="0"/>
        <v>236068570</v>
      </c>
      <c r="H130" s="38"/>
      <c r="I130" s="35"/>
    </row>
    <row r="131" spans="2:9" ht="33" customHeight="1">
      <c r="B131" s="393"/>
      <c r="C131" s="260">
        <v>145</v>
      </c>
      <c r="D131" s="261" t="s">
        <v>276</v>
      </c>
      <c r="E131" s="263">
        <v>98150000</v>
      </c>
      <c r="F131" s="262">
        <v>27600000</v>
      </c>
      <c r="G131" s="187">
        <f t="shared" si="0"/>
        <v>70550000</v>
      </c>
      <c r="H131" s="109"/>
      <c r="I131" s="35"/>
    </row>
    <row r="132" spans="2:9" ht="25.5" customHeight="1">
      <c r="B132" s="394">
        <v>200</v>
      </c>
      <c r="C132" s="260">
        <v>199</v>
      </c>
      <c r="D132" s="261" t="s">
        <v>125</v>
      </c>
      <c r="E132" s="262">
        <v>161084444</v>
      </c>
      <c r="F132" s="262">
        <v>33900000</v>
      </c>
      <c r="G132" s="187">
        <f t="shared" si="0"/>
        <v>127184444</v>
      </c>
      <c r="H132" s="108"/>
      <c r="I132" s="35"/>
    </row>
    <row r="133" spans="2:9" ht="43.5" customHeight="1">
      <c r="B133" s="393"/>
      <c r="C133" s="264">
        <v>210</v>
      </c>
      <c r="D133" s="265" t="s">
        <v>126</v>
      </c>
      <c r="E133" s="266">
        <f>+E134+E135+E136</f>
        <v>235718504</v>
      </c>
      <c r="F133" s="267">
        <f>+F134+F135+F136</f>
        <v>126989595</v>
      </c>
      <c r="G133" s="89">
        <f>+E133-F133</f>
        <v>108728909</v>
      </c>
      <c r="H133" s="108"/>
      <c r="I133" s="35"/>
    </row>
    <row r="134" spans="2:9" ht="45" customHeight="1">
      <c r="B134" s="393"/>
      <c r="C134" s="260">
        <v>211</v>
      </c>
      <c r="D134" s="261" t="s">
        <v>127</v>
      </c>
      <c r="E134" s="262">
        <v>96000000</v>
      </c>
      <c r="F134" s="262">
        <v>13768000</v>
      </c>
      <c r="G134" s="195">
        <f>+E134-F134</f>
        <v>82232000</v>
      </c>
      <c r="H134" s="108"/>
      <c r="I134" s="35"/>
    </row>
    <row r="135" spans="2:9" ht="42.75" customHeight="1">
      <c r="B135" s="393"/>
      <c r="C135" s="260">
        <v>212</v>
      </c>
      <c r="D135" s="261" t="s">
        <v>128</v>
      </c>
      <c r="E135" s="262">
        <v>16800000</v>
      </c>
      <c r="F135" s="262">
        <v>3708218</v>
      </c>
      <c r="G135" s="192">
        <f>+E135-F135</f>
        <v>13091782</v>
      </c>
      <c r="H135" s="110"/>
    </row>
    <row r="136" spans="2:9" ht="42.75" customHeight="1">
      <c r="B136" s="393"/>
      <c r="C136" s="260">
        <v>214</v>
      </c>
      <c r="D136" s="261" t="s">
        <v>129</v>
      </c>
      <c r="E136" s="262">
        <v>122918504</v>
      </c>
      <c r="F136" s="262">
        <v>109513377</v>
      </c>
      <c r="G136" s="192">
        <f>+E136-F136</f>
        <v>13405127</v>
      </c>
      <c r="H136" s="110"/>
    </row>
    <row r="137" spans="2:9" ht="42.75" customHeight="1">
      <c r="B137" s="393"/>
      <c r="C137" s="264">
        <v>230</v>
      </c>
      <c r="D137" s="268" t="s">
        <v>130</v>
      </c>
      <c r="E137" s="267">
        <f>SUM(E138)</f>
        <v>4953599</v>
      </c>
      <c r="F137" s="267">
        <f>SUM(F138)</f>
        <v>0</v>
      </c>
      <c r="G137" s="91">
        <f t="shared" ref="G137:G143" si="1">+E137-F137</f>
        <v>4953599</v>
      </c>
      <c r="H137" s="110"/>
    </row>
    <row r="138" spans="2:9" ht="42.75" customHeight="1">
      <c r="B138" s="393"/>
      <c r="C138" s="269">
        <v>232</v>
      </c>
      <c r="D138" s="270" t="s">
        <v>239</v>
      </c>
      <c r="E138" s="262">
        <v>4953599</v>
      </c>
      <c r="F138" s="262">
        <v>0</v>
      </c>
      <c r="G138" s="189">
        <f t="shared" si="1"/>
        <v>4953599</v>
      </c>
      <c r="H138" s="110"/>
    </row>
    <row r="139" spans="2:9" ht="42.75" customHeight="1">
      <c r="B139" s="393"/>
      <c r="C139" s="232">
        <v>240</v>
      </c>
      <c r="D139" s="271" t="s">
        <v>131</v>
      </c>
      <c r="E139" s="267">
        <f>SUM(E140:E143)</f>
        <v>94000000</v>
      </c>
      <c r="F139" s="267">
        <f>SUM(F140:F143)</f>
        <v>38125660</v>
      </c>
      <c r="G139" s="90">
        <f t="shared" si="1"/>
        <v>55874340</v>
      </c>
      <c r="H139" s="110"/>
    </row>
    <row r="140" spans="2:9" ht="56.25" customHeight="1">
      <c r="B140" s="393"/>
      <c r="C140" s="260">
        <v>242</v>
      </c>
      <c r="D140" s="261" t="s">
        <v>164</v>
      </c>
      <c r="E140" s="262">
        <v>30000000</v>
      </c>
      <c r="F140" s="262">
        <v>16346660</v>
      </c>
      <c r="G140" s="193">
        <f t="shared" si="1"/>
        <v>13653340</v>
      </c>
      <c r="H140" s="110"/>
    </row>
    <row r="141" spans="2:9" ht="45" customHeight="1">
      <c r="B141" s="393"/>
      <c r="C141" s="260">
        <v>243</v>
      </c>
      <c r="D141" s="261" t="s">
        <v>277</v>
      </c>
      <c r="E141" s="262">
        <v>45000000</v>
      </c>
      <c r="F141" s="262">
        <v>18820000</v>
      </c>
      <c r="G141" s="193">
        <f t="shared" si="1"/>
        <v>26180000</v>
      </c>
      <c r="H141" s="41"/>
    </row>
    <row r="142" spans="2:9" ht="45" customHeight="1">
      <c r="B142" s="393"/>
      <c r="C142" s="260">
        <v>244</v>
      </c>
      <c r="D142" s="261" t="s">
        <v>132</v>
      </c>
      <c r="E142" s="262">
        <v>11000000</v>
      </c>
      <c r="F142" s="262">
        <v>0</v>
      </c>
      <c r="G142" s="193">
        <f t="shared" si="1"/>
        <v>11000000</v>
      </c>
      <c r="H142" s="41"/>
    </row>
    <row r="143" spans="2:9" ht="44.25" customHeight="1">
      <c r="B143" s="393"/>
      <c r="C143" s="260">
        <v>246</v>
      </c>
      <c r="D143" s="261" t="s">
        <v>240</v>
      </c>
      <c r="E143" s="262">
        <v>8000000</v>
      </c>
      <c r="F143" s="262">
        <v>2959000</v>
      </c>
      <c r="G143" s="193">
        <f t="shared" si="1"/>
        <v>5041000</v>
      </c>
      <c r="H143" s="41"/>
    </row>
    <row r="144" spans="2:9" ht="36.75" customHeight="1">
      <c r="B144" s="393"/>
      <c r="C144" s="232">
        <v>250</v>
      </c>
      <c r="D144" s="265" t="s">
        <v>133</v>
      </c>
      <c r="E144" s="267">
        <f>SUM(E145:E146)</f>
        <v>760699525</v>
      </c>
      <c r="F144" s="244">
        <f>+F145+F146</f>
        <v>270345615</v>
      </c>
      <c r="G144" s="90">
        <f>+E144-F144</f>
        <v>490353910</v>
      </c>
      <c r="H144" s="41"/>
    </row>
    <row r="145" spans="2:8" ht="27.75" customHeight="1">
      <c r="B145" s="393"/>
      <c r="C145" s="260">
        <v>251</v>
      </c>
      <c r="D145" s="261" t="s">
        <v>134</v>
      </c>
      <c r="E145" s="248">
        <v>658773000</v>
      </c>
      <c r="F145" s="245">
        <v>252000000</v>
      </c>
      <c r="G145" s="150">
        <f t="shared" ref="G145:G146" si="2">+E145-F145</f>
        <v>406773000</v>
      </c>
      <c r="H145" s="41"/>
    </row>
    <row r="146" spans="2:8" ht="33" customHeight="1">
      <c r="B146" s="393"/>
      <c r="C146" s="260">
        <v>255</v>
      </c>
      <c r="D146" s="261" t="s">
        <v>135</v>
      </c>
      <c r="E146" s="248">
        <v>101926525</v>
      </c>
      <c r="F146" s="245">
        <v>18345615</v>
      </c>
      <c r="G146" s="150">
        <f t="shared" si="2"/>
        <v>83580910</v>
      </c>
      <c r="H146" s="41"/>
    </row>
    <row r="147" spans="2:8" ht="38.25" customHeight="1">
      <c r="B147" s="393"/>
      <c r="C147" s="232">
        <v>260</v>
      </c>
      <c r="D147" s="265" t="s">
        <v>136</v>
      </c>
      <c r="E147" s="267">
        <f>SUM(E148:E150)</f>
        <v>28953806</v>
      </c>
      <c r="F147" s="244">
        <f>+F148+F149+F150</f>
        <v>5250000</v>
      </c>
      <c r="G147" s="91">
        <f>+E147-F147</f>
        <v>23703806</v>
      </c>
      <c r="H147" s="41"/>
    </row>
    <row r="148" spans="2:8" ht="27.75" customHeight="1">
      <c r="B148" s="393"/>
      <c r="C148" s="249">
        <v>263</v>
      </c>
      <c r="D148" s="272" t="s">
        <v>192</v>
      </c>
      <c r="E148" s="262">
        <v>197806</v>
      </c>
      <c r="F148" s="258">
        <v>0</v>
      </c>
      <c r="G148" s="190">
        <f t="shared" ref="G148:G154" si="3">+E148-F148</f>
        <v>197806</v>
      </c>
      <c r="H148" s="41"/>
    </row>
    <row r="149" spans="2:8" ht="30" customHeight="1">
      <c r="B149" s="393"/>
      <c r="C149" s="269">
        <v>264</v>
      </c>
      <c r="D149" s="272" t="s">
        <v>241</v>
      </c>
      <c r="E149" s="262">
        <v>28276000</v>
      </c>
      <c r="F149" s="262">
        <v>5250000</v>
      </c>
      <c r="G149" s="189">
        <f t="shared" si="3"/>
        <v>23026000</v>
      </c>
      <c r="H149" s="41"/>
    </row>
    <row r="150" spans="2:8" ht="27.75" customHeight="1">
      <c r="B150" s="393"/>
      <c r="C150" s="269">
        <v>268</v>
      </c>
      <c r="D150" s="273" t="s">
        <v>242</v>
      </c>
      <c r="E150" s="262">
        <v>480000</v>
      </c>
      <c r="F150" s="262">
        <v>0</v>
      </c>
      <c r="G150" s="189">
        <f t="shared" si="3"/>
        <v>480000</v>
      </c>
      <c r="H150" s="41"/>
    </row>
    <row r="151" spans="2:8" ht="27.75" customHeight="1">
      <c r="B151" s="393"/>
      <c r="C151" s="232">
        <v>270</v>
      </c>
      <c r="D151" s="265" t="s">
        <v>137</v>
      </c>
      <c r="E151" s="267">
        <f>+E152</f>
        <v>1072967105</v>
      </c>
      <c r="F151" s="267">
        <f>+F152</f>
        <v>251566641</v>
      </c>
      <c r="G151" s="91">
        <f t="shared" si="3"/>
        <v>821400464</v>
      </c>
      <c r="H151" s="41"/>
    </row>
    <row r="152" spans="2:8" ht="27.75" customHeight="1">
      <c r="B152" s="393"/>
      <c r="C152" s="249">
        <v>271</v>
      </c>
      <c r="D152" s="261" t="s">
        <v>138</v>
      </c>
      <c r="E152" s="262">
        <v>1072967105</v>
      </c>
      <c r="F152" s="262">
        <v>251566641</v>
      </c>
      <c r="G152" s="196">
        <f t="shared" si="3"/>
        <v>821400464</v>
      </c>
      <c r="H152" s="41"/>
    </row>
    <row r="153" spans="2:8" ht="27.75" customHeight="1">
      <c r="B153" s="395"/>
      <c r="C153" s="232">
        <v>280</v>
      </c>
      <c r="D153" s="265" t="s">
        <v>243</v>
      </c>
      <c r="E153" s="267">
        <f>SUM(E154)</f>
        <v>3200000</v>
      </c>
      <c r="F153" s="267">
        <f>SUM(F154)</f>
        <v>3200000</v>
      </c>
      <c r="G153" s="197">
        <f t="shared" si="3"/>
        <v>0</v>
      </c>
      <c r="H153" s="41"/>
    </row>
    <row r="154" spans="2:8" ht="42" customHeight="1">
      <c r="B154" s="393">
        <v>300</v>
      </c>
      <c r="C154" s="249">
        <v>282</v>
      </c>
      <c r="D154" s="261" t="s">
        <v>244</v>
      </c>
      <c r="E154" s="262">
        <v>3200000</v>
      </c>
      <c r="F154" s="262">
        <v>3200000</v>
      </c>
      <c r="G154" s="196">
        <f t="shared" si="3"/>
        <v>0</v>
      </c>
      <c r="H154" s="41"/>
    </row>
    <row r="155" spans="2:8" s="157" customFormat="1" ht="42" customHeight="1">
      <c r="B155" s="393"/>
      <c r="C155" s="170"/>
      <c r="D155" s="172"/>
      <c r="E155" s="173"/>
      <c r="F155" s="173"/>
      <c r="G155" s="174"/>
      <c r="H155" s="158"/>
    </row>
    <row r="156" spans="2:8" ht="42" customHeight="1">
      <c r="B156" s="393"/>
      <c r="C156" s="232">
        <v>330</v>
      </c>
      <c r="D156" s="265" t="s">
        <v>245</v>
      </c>
      <c r="E156" s="267">
        <f>SUM(E157)</f>
        <v>1000000</v>
      </c>
      <c r="F156" s="267">
        <f>SUM(F157)</f>
        <v>0</v>
      </c>
      <c r="G156" s="275">
        <f t="shared" ref="G156:G169" si="4">+E156-F156</f>
        <v>1000000</v>
      </c>
      <c r="H156" s="41"/>
    </row>
    <row r="157" spans="2:8" s="157" customFormat="1" ht="42" customHeight="1">
      <c r="B157" s="393"/>
      <c r="C157" s="249">
        <v>334</v>
      </c>
      <c r="D157" s="261" t="s">
        <v>246</v>
      </c>
      <c r="E157" s="262">
        <v>1000000</v>
      </c>
      <c r="F157" s="262">
        <v>0</v>
      </c>
      <c r="G157" s="274">
        <f t="shared" si="4"/>
        <v>1000000</v>
      </c>
      <c r="H157" s="158"/>
    </row>
    <row r="158" spans="2:8" s="157" customFormat="1" ht="42" customHeight="1">
      <c r="B158" s="393"/>
      <c r="C158" s="232">
        <v>340</v>
      </c>
      <c r="D158" s="265" t="s">
        <v>247</v>
      </c>
      <c r="E158" s="267">
        <f>SUM(E159:E162)</f>
        <v>33000000</v>
      </c>
      <c r="F158" s="267">
        <f>SUM(F159:F162)</f>
        <v>5407967</v>
      </c>
      <c r="G158" s="275">
        <f t="shared" si="4"/>
        <v>27592033</v>
      </c>
      <c r="H158" s="158"/>
    </row>
    <row r="159" spans="2:8" s="157" customFormat="1" ht="42" customHeight="1">
      <c r="B159" s="393"/>
      <c r="C159" s="249">
        <v>341</v>
      </c>
      <c r="D159" s="261" t="s">
        <v>278</v>
      </c>
      <c r="E159" s="262">
        <v>12000000</v>
      </c>
      <c r="F159" s="262">
        <v>0</v>
      </c>
      <c r="G159" s="274">
        <f t="shared" si="4"/>
        <v>12000000</v>
      </c>
      <c r="H159" s="158"/>
    </row>
    <row r="160" spans="2:8" s="157" customFormat="1" ht="42" customHeight="1">
      <c r="B160" s="393"/>
      <c r="C160" s="249">
        <v>342</v>
      </c>
      <c r="D160" s="261" t="s">
        <v>279</v>
      </c>
      <c r="E160" s="262">
        <v>10000000</v>
      </c>
      <c r="F160" s="262">
        <v>1848400</v>
      </c>
      <c r="G160" s="274">
        <f t="shared" si="4"/>
        <v>8151600</v>
      </c>
      <c r="H160" s="158"/>
    </row>
    <row r="161" spans="2:8" s="157" customFormat="1" ht="42" customHeight="1">
      <c r="B161" s="393"/>
      <c r="C161" s="249">
        <v>343</v>
      </c>
      <c r="D161" s="261" t="s">
        <v>248</v>
      </c>
      <c r="E161" s="262">
        <v>8000000</v>
      </c>
      <c r="F161" s="262">
        <v>3559567</v>
      </c>
      <c r="G161" s="274">
        <f t="shared" si="4"/>
        <v>4440433</v>
      </c>
      <c r="H161" s="158"/>
    </row>
    <row r="162" spans="2:8" ht="42" customHeight="1">
      <c r="B162" s="393"/>
      <c r="C162" s="249">
        <v>346</v>
      </c>
      <c r="D162" s="261" t="s">
        <v>280</v>
      </c>
      <c r="E162" s="262">
        <v>3000000</v>
      </c>
      <c r="F162" s="262">
        <v>0</v>
      </c>
      <c r="G162" s="274">
        <f t="shared" si="4"/>
        <v>3000000</v>
      </c>
      <c r="H162" s="41"/>
    </row>
    <row r="163" spans="2:8" ht="42" customHeight="1">
      <c r="B163" s="393"/>
      <c r="C163" s="232">
        <v>350</v>
      </c>
      <c r="D163" s="265" t="s">
        <v>249</v>
      </c>
      <c r="E163" s="267">
        <f>SUM(E164)</f>
        <v>2000000</v>
      </c>
      <c r="F163" s="267">
        <f>SUM(F164)</f>
        <v>0</v>
      </c>
      <c r="G163" s="275">
        <f t="shared" si="4"/>
        <v>2000000</v>
      </c>
      <c r="H163" s="41"/>
    </row>
    <row r="164" spans="2:8" ht="42" customHeight="1">
      <c r="B164" s="393"/>
      <c r="C164" s="249">
        <v>351</v>
      </c>
      <c r="D164" s="261" t="s">
        <v>250</v>
      </c>
      <c r="E164" s="262">
        <v>2000000</v>
      </c>
      <c r="F164" s="262">
        <v>0</v>
      </c>
      <c r="G164" s="274">
        <f t="shared" si="4"/>
        <v>2000000</v>
      </c>
      <c r="H164" s="41"/>
    </row>
    <row r="165" spans="2:8" ht="42" customHeight="1">
      <c r="B165" s="393"/>
      <c r="C165" s="232">
        <v>360</v>
      </c>
      <c r="D165" s="265" t="s">
        <v>139</v>
      </c>
      <c r="E165" s="267">
        <f>+E166</f>
        <v>12000000</v>
      </c>
      <c r="F165" s="267">
        <f>+F166</f>
        <v>0</v>
      </c>
      <c r="G165" s="91">
        <f t="shared" si="4"/>
        <v>12000000</v>
      </c>
      <c r="H165" s="41"/>
    </row>
    <row r="166" spans="2:8" ht="42" customHeight="1">
      <c r="B166" s="393"/>
      <c r="C166" s="249">
        <v>361</v>
      </c>
      <c r="D166" s="261" t="s">
        <v>140</v>
      </c>
      <c r="E166" s="262">
        <v>12000000</v>
      </c>
      <c r="F166" s="262">
        <v>0</v>
      </c>
      <c r="G166" s="274">
        <f t="shared" si="4"/>
        <v>12000000</v>
      </c>
      <c r="H166" s="41"/>
    </row>
    <row r="167" spans="2:8" ht="42" customHeight="1">
      <c r="B167" s="393"/>
      <c r="C167" s="232">
        <v>390</v>
      </c>
      <c r="D167" s="250" t="s">
        <v>251</v>
      </c>
      <c r="E167" s="244">
        <f>SUM(E168:E169)</f>
        <v>3500000</v>
      </c>
      <c r="F167" s="244">
        <f>SUM(F168:F169)</f>
        <v>2429500</v>
      </c>
      <c r="G167" s="251">
        <f t="shared" si="4"/>
        <v>1070500</v>
      </c>
      <c r="H167" s="41"/>
    </row>
    <row r="168" spans="2:8" ht="27.75" customHeight="1">
      <c r="B168" s="393"/>
      <c r="C168" s="249">
        <v>397</v>
      </c>
      <c r="D168" s="261" t="s">
        <v>281</v>
      </c>
      <c r="E168" s="262">
        <v>1000000</v>
      </c>
      <c r="F168" s="262">
        <v>0</v>
      </c>
      <c r="G168" s="274">
        <f t="shared" si="4"/>
        <v>1000000</v>
      </c>
      <c r="H168" s="41"/>
    </row>
    <row r="169" spans="2:8" ht="27.75" customHeight="1">
      <c r="B169" s="393"/>
      <c r="C169" s="249">
        <v>399</v>
      </c>
      <c r="D169" s="261" t="s">
        <v>252</v>
      </c>
      <c r="E169" s="262">
        <v>2500000</v>
      </c>
      <c r="F169" s="262">
        <v>2429500</v>
      </c>
      <c r="G169" s="274">
        <f t="shared" si="4"/>
        <v>70500</v>
      </c>
      <c r="H169" s="41"/>
    </row>
    <row r="170" spans="2:8" s="157" customFormat="1" ht="48.75" customHeight="1">
      <c r="B170" s="394">
        <v>500</v>
      </c>
      <c r="C170" s="232">
        <v>540</v>
      </c>
      <c r="D170" s="265" t="s">
        <v>282</v>
      </c>
      <c r="E170" s="267">
        <f>+E171</f>
        <v>156788000</v>
      </c>
      <c r="F170" s="267">
        <f>+F171</f>
        <v>0</v>
      </c>
      <c r="G170" s="275">
        <f>+E170-F170</f>
        <v>156788000</v>
      </c>
      <c r="H170" s="158"/>
    </row>
    <row r="171" spans="2:8" s="157" customFormat="1" ht="47.25" customHeight="1">
      <c r="B171" s="395"/>
      <c r="C171" s="249">
        <v>543</v>
      </c>
      <c r="D171" s="261" t="s">
        <v>283</v>
      </c>
      <c r="E171" s="262">
        <v>156788000</v>
      </c>
      <c r="F171" s="262">
        <v>0</v>
      </c>
      <c r="G171" s="274">
        <f>+E171-F171</f>
        <v>156788000</v>
      </c>
      <c r="H171" s="158"/>
    </row>
    <row r="172" spans="2:8" ht="37.5" customHeight="1">
      <c r="B172" s="394">
        <v>900</v>
      </c>
      <c r="C172" s="249">
        <v>579</v>
      </c>
      <c r="D172" s="290" t="s">
        <v>349</v>
      </c>
      <c r="E172" s="291">
        <v>85000000</v>
      </c>
      <c r="F172" s="291">
        <v>0</v>
      </c>
      <c r="G172" s="292">
        <f>+E172-F172</f>
        <v>85000000</v>
      </c>
      <c r="H172" s="41"/>
    </row>
    <row r="173" spans="2:8" ht="43.5" customHeight="1">
      <c r="B173" s="395"/>
      <c r="C173" s="232">
        <v>910</v>
      </c>
      <c r="D173" s="241" t="s">
        <v>141</v>
      </c>
      <c r="E173" s="267">
        <v>9636485</v>
      </c>
      <c r="F173" s="267">
        <v>2148950</v>
      </c>
      <c r="G173" s="91">
        <f>+E173-F173</f>
        <v>7487535</v>
      </c>
      <c r="H173" s="41"/>
    </row>
    <row r="174" spans="2:8" ht="51" customHeight="1">
      <c r="B174" s="403" t="s">
        <v>196</v>
      </c>
      <c r="C174" s="403"/>
      <c r="D174" s="403"/>
      <c r="E174" s="403"/>
      <c r="F174" s="403"/>
      <c r="G174" s="403"/>
      <c r="H174" s="116"/>
    </row>
    <row r="175" spans="2:8" ht="67.5" customHeight="1">
      <c r="B175" s="365" t="s">
        <v>350</v>
      </c>
      <c r="C175" s="366"/>
      <c r="D175" s="366"/>
      <c r="E175" s="366"/>
      <c r="F175" s="366"/>
      <c r="G175" s="367"/>
      <c r="H175" s="236"/>
    </row>
    <row r="176" spans="2:8" ht="32.25" customHeight="1">
      <c r="B176" s="237" t="s">
        <v>197</v>
      </c>
      <c r="C176" s="237" t="s">
        <v>197</v>
      </c>
      <c r="D176" s="293" t="s">
        <v>198</v>
      </c>
      <c r="E176" s="294" t="s">
        <v>165</v>
      </c>
      <c r="F176" s="294" t="s">
        <v>199</v>
      </c>
      <c r="G176" s="238" t="s">
        <v>200</v>
      </c>
      <c r="H176" s="295" t="s">
        <v>201</v>
      </c>
    </row>
    <row r="177" spans="2:8" ht="26.25" customHeight="1">
      <c r="B177" s="249">
        <v>100</v>
      </c>
      <c r="C177" s="257" t="s">
        <v>202</v>
      </c>
      <c r="D177" s="242">
        <f>12557722021/1000</f>
        <v>12557722.021</v>
      </c>
      <c r="E177" s="255">
        <f>2963226279/1000</f>
        <v>2963226.2790000001</v>
      </c>
      <c r="F177" s="255">
        <f t="shared" ref="F177:F181" si="5">+D177-E177</f>
        <v>9594495.7419999987</v>
      </c>
      <c r="G177" s="296">
        <f>+E177/D177*100</f>
        <v>23.596845622515474</v>
      </c>
      <c r="H177" s="296">
        <f>+D177/D182*100</f>
        <v>83.378302155499426</v>
      </c>
    </row>
    <row r="178" spans="2:8" ht="29.25" customHeight="1">
      <c r="B178" s="249">
        <v>200</v>
      </c>
      <c r="C178" s="257" t="s">
        <v>203</v>
      </c>
      <c r="D178" s="256">
        <f>2200492539/1000</f>
        <v>2200492.5389999999</v>
      </c>
      <c r="E178" s="255">
        <f>694777511/1000</f>
        <v>694777.51100000006</v>
      </c>
      <c r="F178" s="255">
        <f t="shared" si="5"/>
        <v>1505715.0279999999</v>
      </c>
      <c r="G178" s="296">
        <f t="shared" ref="G178:G181" si="6">+E178/D178*100</f>
        <v>31.573727185448096</v>
      </c>
      <c r="H178" s="296">
        <f>+D178/D182*100</f>
        <v>14.610399203043812</v>
      </c>
    </row>
    <row r="179" spans="2:8" ht="23.25" customHeight="1">
      <c r="B179" s="249">
        <v>300</v>
      </c>
      <c r="C179" s="233" t="s">
        <v>204</v>
      </c>
      <c r="D179" s="256">
        <f>51500000/1000</f>
        <v>51500</v>
      </c>
      <c r="E179" s="255">
        <f>7837467/1000</f>
        <v>7837.4669999999996</v>
      </c>
      <c r="F179" s="255">
        <f t="shared" si="5"/>
        <v>43662.533000000003</v>
      </c>
      <c r="G179" s="296">
        <f t="shared" si="6"/>
        <v>15.218382524271846</v>
      </c>
      <c r="H179" s="296">
        <f>+D179/D182*100</f>
        <v>0.3419396092561604</v>
      </c>
    </row>
    <row r="180" spans="2:8" ht="39.75" hidden="1" customHeight="1">
      <c r="B180" s="249">
        <v>500</v>
      </c>
      <c r="C180" s="257" t="s">
        <v>205</v>
      </c>
      <c r="D180" s="256">
        <f>241788000/1000</f>
        <v>241788</v>
      </c>
      <c r="E180" s="255">
        <v>0</v>
      </c>
      <c r="F180" s="255">
        <f t="shared" si="5"/>
        <v>241788</v>
      </c>
      <c r="G180" s="296">
        <f t="shared" si="6"/>
        <v>0</v>
      </c>
      <c r="H180" s="296">
        <v>0</v>
      </c>
    </row>
    <row r="181" spans="2:8" ht="36" hidden="1" customHeight="1">
      <c r="B181" s="249">
        <v>900</v>
      </c>
      <c r="C181" s="257" t="s">
        <v>206</v>
      </c>
      <c r="D181" s="256">
        <f>9636485/1000</f>
        <v>9636.4850000000006</v>
      </c>
      <c r="E181" s="255">
        <f>2148950/1000</f>
        <v>2148.9499999999998</v>
      </c>
      <c r="F181" s="255">
        <f t="shared" si="5"/>
        <v>7487.5350000000008</v>
      </c>
      <c r="G181" s="296">
        <f t="shared" si="6"/>
        <v>22.300143672718836</v>
      </c>
      <c r="H181" s="296">
        <f>+D181/D182*100</f>
        <v>6.3982444961220408E-2</v>
      </c>
    </row>
    <row r="182" spans="2:8" ht="36" customHeight="1">
      <c r="B182" s="235"/>
      <c r="C182" s="235" t="s">
        <v>207</v>
      </c>
      <c r="D182" s="259">
        <f>SUM(D177:D181)</f>
        <v>15061139.044999998</v>
      </c>
      <c r="E182" s="259">
        <f>SUM(E177:E181)</f>
        <v>3667990.2070000004</v>
      </c>
      <c r="F182" s="259">
        <f>SUM(F177:F181)</f>
        <v>11393148.838</v>
      </c>
      <c r="G182" s="297">
        <f t="shared" ref="G182" si="7">+E182*100/D182</f>
        <v>24.354002682271904</v>
      </c>
      <c r="H182" s="298">
        <f>+H177+H178+H179+H181</f>
        <v>98.394623412760623</v>
      </c>
    </row>
    <row r="183" spans="2:8" ht="23.25" customHeight="1">
      <c r="B183" s="186"/>
      <c r="C183" s="186"/>
      <c r="D183" s="191"/>
      <c r="E183" s="191"/>
      <c r="F183" s="191"/>
      <c r="G183" s="194"/>
      <c r="H183" s="185"/>
    </row>
    <row r="184" spans="2:8" ht="77.25" customHeight="1">
      <c r="B184" s="115"/>
      <c r="C184" s="115"/>
      <c r="D184" s="115"/>
      <c r="E184" s="115"/>
      <c r="F184" s="115"/>
      <c r="G184" s="115"/>
      <c r="H184" s="41"/>
    </row>
    <row r="185" spans="2:8" ht="77.25" customHeight="1">
      <c r="B185" s="115"/>
      <c r="C185" s="115"/>
      <c r="D185" s="115"/>
      <c r="E185" s="115"/>
      <c r="F185" s="115"/>
      <c r="G185" s="115"/>
      <c r="H185" s="41"/>
    </row>
    <row r="186" spans="2:8" ht="77.25" customHeight="1">
      <c r="B186" s="115"/>
      <c r="C186" s="115"/>
      <c r="D186" s="115"/>
      <c r="E186" s="115"/>
      <c r="F186" s="115"/>
      <c r="G186" s="115"/>
      <c r="H186" s="41"/>
    </row>
    <row r="187" spans="2:8" ht="27.75" customHeight="1">
      <c r="B187" s="111"/>
      <c r="C187" s="1"/>
      <c r="D187" s="42"/>
      <c r="E187" s="43"/>
      <c r="F187" s="44"/>
      <c r="H187" s="41"/>
    </row>
    <row r="188" spans="2:8" ht="27.75" customHeight="1">
      <c r="B188" s="92" t="s">
        <v>58</v>
      </c>
      <c r="C188" s="93"/>
      <c r="D188" s="93"/>
      <c r="E188" s="93"/>
      <c r="F188" s="94"/>
      <c r="H188" s="41"/>
    </row>
    <row r="189" spans="2:8" ht="39.75" customHeight="1">
      <c r="B189" s="61" t="s">
        <v>59</v>
      </c>
      <c r="C189" s="61" t="s">
        <v>60</v>
      </c>
      <c r="D189" s="61" t="s">
        <v>61</v>
      </c>
      <c r="E189" s="61" t="s">
        <v>57</v>
      </c>
      <c r="F189" s="76" t="s">
        <v>62</v>
      </c>
      <c r="H189" s="41"/>
    </row>
    <row r="190" spans="2:8" ht="27.75" customHeight="1">
      <c r="B190" s="399" t="s">
        <v>106</v>
      </c>
      <c r="C190" s="400"/>
      <c r="D190" s="400"/>
      <c r="E190" s="400"/>
      <c r="F190" s="401"/>
      <c r="H190" s="41"/>
    </row>
    <row r="191" spans="2:8" ht="27.75" customHeight="1">
      <c r="B191" s="45"/>
      <c r="C191" s="45"/>
      <c r="D191" s="45"/>
      <c r="E191" s="45"/>
      <c r="H191" s="41"/>
    </row>
    <row r="192" spans="2:8" ht="34.5" customHeight="1">
      <c r="B192" s="178" t="s">
        <v>63</v>
      </c>
      <c r="C192" s="179"/>
      <c r="D192" s="179"/>
      <c r="E192" s="179"/>
      <c r="F192" s="179"/>
      <c r="G192" s="179"/>
      <c r="H192" s="180"/>
    </row>
    <row r="193" spans="2:8" ht="27" customHeight="1">
      <c r="B193" s="378" t="s">
        <v>116</v>
      </c>
      <c r="C193" s="380" t="s">
        <v>368</v>
      </c>
      <c r="D193" s="167" t="s">
        <v>107</v>
      </c>
      <c r="E193" s="355" t="s">
        <v>108</v>
      </c>
      <c r="F193" s="355" t="s">
        <v>109</v>
      </c>
      <c r="G193" s="355" t="s">
        <v>110</v>
      </c>
      <c r="H193" s="355" t="s">
        <v>111</v>
      </c>
    </row>
    <row r="194" spans="2:8" ht="37.5" customHeight="1">
      <c r="B194" s="379"/>
      <c r="C194" s="381"/>
      <c r="D194" s="167" t="s">
        <v>112</v>
      </c>
      <c r="E194" s="356"/>
      <c r="F194" s="356"/>
      <c r="G194" s="356"/>
      <c r="H194" s="356"/>
    </row>
    <row r="195" spans="2:8" ht="51" customHeight="1">
      <c r="B195" s="203" t="s">
        <v>305</v>
      </c>
      <c r="C195" s="204" t="s">
        <v>306</v>
      </c>
      <c r="D195" s="164" t="s">
        <v>64</v>
      </c>
      <c r="E195" s="165"/>
      <c r="F195" s="165"/>
      <c r="G195" s="165"/>
      <c r="H195" s="166"/>
    </row>
    <row r="196" spans="2:8" ht="47.25" customHeight="1">
      <c r="B196" s="281" t="s">
        <v>356</v>
      </c>
      <c r="C196" s="181">
        <v>10</v>
      </c>
      <c r="D196" s="181" t="s">
        <v>113</v>
      </c>
      <c r="E196" s="181">
        <v>1</v>
      </c>
      <c r="F196" s="181" t="s">
        <v>114</v>
      </c>
      <c r="G196" s="181">
        <v>6</v>
      </c>
      <c r="H196" s="239" t="s">
        <v>307</v>
      </c>
    </row>
    <row r="197" spans="2:8" ht="47.25" customHeight="1">
      <c r="B197" s="281" t="s">
        <v>357</v>
      </c>
      <c r="C197" s="181">
        <v>6</v>
      </c>
      <c r="D197" s="181" t="s">
        <v>114</v>
      </c>
      <c r="E197" s="181" t="s">
        <v>114</v>
      </c>
      <c r="F197" s="181" t="s">
        <v>114</v>
      </c>
      <c r="G197" s="181">
        <v>4</v>
      </c>
      <c r="H197" s="239" t="s">
        <v>360</v>
      </c>
    </row>
    <row r="198" spans="2:8" ht="47.25" customHeight="1">
      <c r="B198" s="281" t="s">
        <v>358</v>
      </c>
      <c r="C198" s="181">
        <v>11</v>
      </c>
      <c r="D198" s="181" t="s">
        <v>114</v>
      </c>
      <c r="E198" s="181"/>
      <c r="F198" s="239" t="s">
        <v>359</v>
      </c>
      <c r="G198" s="182">
        <v>2</v>
      </c>
      <c r="H198" s="239" t="s">
        <v>361</v>
      </c>
    </row>
    <row r="199" spans="2:8" ht="47.25" customHeight="1">
      <c r="B199" s="167" t="s">
        <v>115</v>
      </c>
      <c r="C199" s="167">
        <f>SUM(C196:C198)</f>
        <v>27</v>
      </c>
      <c r="D199" s="167" t="s">
        <v>113</v>
      </c>
      <c r="E199" s="167">
        <f>SUM(E187:E198)</f>
        <v>1</v>
      </c>
      <c r="F199" s="181">
        <f>SUM(F196:F198)</f>
        <v>0</v>
      </c>
      <c r="G199" s="167">
        <f>SUM(G187:G198)</f>
        <v>12</v>
      </c>
      <c r="H199" s="181">
        <v>11</v>
      </c>
    </row>
    <row r="200" spans="2:8">
      <c r="B200" s="46"/>
      <c r="C200" s="47"/>
      <c r="D200" s="47"/>
      <c r="E200" s="47"/>
      <c r="F200" s="47"/>
      <c r="G200" s="47"/>
      <c r="H200" s="47"/>
    </row>
    <row r="201" spans="2:8" ht="27.75" customHeight="1">
      <c r="B201" s="5"/>
      <c r="C201" s="5"/>
      <c r="D201" s="5"/>
      <c r="E201" s="5"/>
      <c r="F201" s="5"/>
      <c r="H201" s="48"/>
    </row>
    <row r="202" spans="2:8" ht="21" customHeight="1">
      <c r="B202" s="96" t="s">
        <v>157</v>
      </c>
      <c r="C202" s="97"/>
      <c r="D202" s="97"/>
      <c r="E202" s="97"/>
      <c r="F202" s="97"/>
      <c r="H202" s="49"/>
    </row>
    <row r="203" spans="2:8" ht="20.25" customHeight="1">
      <c r="B203" s="346" t="s">
        <v>65</v>
      </c>
      <c r="C203" s="347"/>
      <c r="D203" s="347"/>
      <c r="E203" s="347"/>
      <c r="F203" s="347"/>
      <c r="H203" s="49"/>
    </row>
    <row r="204" spans="2:8" ht="56.25" customHeight="1">
      <c r="B204" s="98" t="s">
        <v>166</v>
      </c>
      <c r="C204" s="99" t="s">
        <v>32</v>
      </c>
      <c r="D204" s="382" t="s">
        <v>175</v>
      </c>
      <c r="E204" s="382"/>
      <c r="F204" s="100" t="s">
        <v>167</v>
      </c>
      <c r="H204" s="49"/>
    </row>
    <row r="205" spans="2:8" s="157" customFormat="1" ht="56.25" customHeight="1">
      <c r="B205" s="254">
        <v>9</v>
      </c>
      <c r="C205" s="284" t="s">
        <v>351</v>
      </c>
      <c r="D205" s="389" t="s">
        <v>168</v>
      </c>
      <c r="E205" s="389"/>
      <c r="F205" s="240" t="s">
        <v>352</v>
      </c>
      <c r="H205" s="49"/>
    </row>
    <row r="206" spans="2:8" s="157" customFormat="1" ht="56.25" customHeight="1">
      <c r="B206" s="254">
        <v>10</v>
      </c>
      <c r="C206" s="284" t="s">
        <v>353</v>
      </c>
      <c r="D206" s="389" t="s">
        <v>168</v>
      </c>
      <c r="E206" s="389"/>
      <c r="F206" s="240" t="s">
        <v>352</v>
      </c>
      <c r="H206" s="49"/>
    </row>
    <row r="207" spans="2:8" s="157" customFormat="1" ht="56.25" customHeight="1">
      <c r="B207" s="254">
        <v>12</v>
      </c>
      <c r="C207" s="284" t="s">
        <v>354</v>
      </c>
      <c r="D207" s="389" t="s">
        <v>168</v>
      </c>
      <c r="E207" s="389"/>
      <c r="F207" s="240" t="s">
        <v>352</v>
      </c>
      <c r="H207" s="49"/>
    </row>
    <row r="208" spans="2:8" ht="36.75" customHeight="1">
      <c r="B208" s="188"/>
      <c r="C208" s="207"/>
      <c r="D208" s="390"/>
      <c r="E208" s="390"/>
      <c r="F208" s="206"/>
      <c r="H208" s="49"/>
    </row>
    <row r="209" spans="1:8" ht="36.75" customHeight="1">
      <c r="B209" s="386" t="s">
        <v>169</v>
      </c>
      <c r="C209" s="387"/>
      <c r="D209" s="387"/>
      <c r="E209" s="388"/>
      <c r="F209" s="101"/>
      <c r="H209" s="49"/>
    </row>
    <row r="210" spans="1:8" ht="36.75" customHeight="1">
      <c r="B210" s="383" t="s">
        <v>209</v>
      </c>
      <c r="C210" s="384"/>
      <c r="D210" s="384"/>
      <c r="E210" s="384"/>
      <c r="F210" s="385"/>
      <c r="H210" s="49"/>
    </row>
    <row r="211" spans="1:8" ht="30" customHeight="1">
      <c r="B211" s="99" t="s">
        <v>170</v>
      </c>
      <c r="C211" s="102"/>
      <c r="D211" s="328"/>
      <c r="E211" s="329"/>
      <c r="F211" s="103"/>
      <c r="H211" s="50"/>
    </row>
    <row r="212" spans="1:8" ht="30" customHeight="1">
      <c r="B212" s="319" t="s">
        <v>209</v>
      </c>
      <c r="C212" s="320"/>
      <c r="D212" s="320"/>
      <c r="E212" s="320"/>
      <c r="F212" s="321"/>
      <c r="H212" s="50"/>
    </row>
    <row r="213" spans="1:8" ht="32.25" customHeight="1">
      <c r="B213" s="322"/>
      <c r="C213" s="323"/>
      <c r="D213" s="323"/>
      <c r="E213" s="324"/>
      <c r="F213" s="6"/>
      <c r="H213" s="51"/>
    </row>
    <row r="214" spans="1:8" ht="33" customHeight="1">
      <c r="B214" s="99" t="s">
        <v>171</v>
      </c>
      <c r="C214" s="102"/>
      <c r="D214" s="328"/>
      <c r="E214" s="329"/>
      <c r="F214" s="103"/>
    </row>
    <row r="215" spans="1:8" ht="49.5" customHeight="1">
      <c r="B215" s="98" t="s">
        <v>166</v>
      </c>
      <c r="C215" s="99" t="s">
        <v>32</v>
      </c>
      <c r="D215" s="326" t="s">
        <v>167</v>
      </c>
      <c r="E215" s="327"/>
      <c r="F215" s="103"/>
    </row>
    <row r="216" spans="1:8" ht="41.25" customHeight="1">
      <c r="B216" s="319" t="s">
        <v>209</v>
      </c>
      <c r="C216" s="320"/>
      <c r="D216" s="320"/>
      <c r="E216" s="320"/>
      <c r="F216" s="149"/>
    </row>
    <row r="217" spans="1:8">
      <c r="B217" s="153"/>
      <c r="C217" s="154"/>
      <c r="D217" s="325"/>
      <c r="E217" s="325"/>
      <c r="F217" s="155"/>
    </row>
    <row r="218" spans="1:8" ht="78.75" customHeight="1">
      <c r="B218" s="333" t="s">
        <v>66</v>
      </c>
      <c r="C218" s="320"/>
      <c r="D218" s="321"/>
    </row>
    <row r="219" spans="1:8" ht="78.75" customHeight="1">
      <c r="B219" s="104" t="s">
        <v>3</v>
      </c>
      <c r="C219" s="76" t="s">
        <v>67</v>
      </c>
      <c r="D219" s="95" t="s">
        <v>68</v>
      </c>
    </row>
    <row r="220" spans="1:8" ht="43.5" customHeight="1">
      <c r="B220" s="205"/>
      <c r="C220" s="299" t="s">
        <v>355</v>
      </c>
      <c r="D220" s="208"/>
    </row>
    <row r="221" spans="1:8" ht="78.75" customHeight="1">
      <c r="B221" s="330" t="s">
        <v>69</v>
      </c>
      <c r="C221" s="331"/>
      <c r="D221" s="331"/>
      <c r="E221" s="332"/>
    </row>
    <row r="222" spans="1:8" ht="47.25" customHeight="1">
      <c r="B222" s="316"/>
      <c r="C222" s="317"/>
      <c r="D222" s="317"/>
      <c r="E222" s="318"/>
    </row>
    <row r="223" spans="1:8" ht="78.75" hidden="1" customHeight="1">
      <c r="B223" s="112"/>
      <c r="C223" s="113"/>
      <c r="D223" s="113"/>
      <c r="E223" s="114"/>
    </row>
    <row r="224" spans="1:8" ht="49.5" customHeight="1">
      <c r="A224" s="405"/>
      <c r="B224" s="406"/>
      <c r="C224" s="406"/>
      <c r="D224" s="406"/>
      <c r="E224" s="406"/>
    </row>
    <row r="225" spans="1:5" ht="93" customHeight="1">
      <c r="A225" s="226"/>
      <c r="B225" s="113"/>
      <c r="C225" s="113"/>
      <c r="D225" s="113"/>
      <c r="E225" s="113"/>
    </row>
    <row r="226" spans="1:5" ht="24" customHeight="1">
      <c r="A226" s="226"/>
      <c r="B226" s="226"/>
      <c r="C226" s="226"/>
      <c r="D226" s="226"/>
      <c r="E226" s="226"/>
    </row>
    <row r="227" spans="1:5" ht="6" customHeight="1"/>
    <row r="228" spans="1:5" hidden="1"/>
    <row r="233" spans="1:5" ht="63" customHeight="1"/>
  </sheetData>
  <mergeCells count="71">
    <mergeCell ref="B11:E12"/>
    <mergeCell ref="H88:H89"/>
    <mergeCell ref="B154:B169"/>
    <mergeCell ref="B132:B153"/>
    <mergeCell ref="H193:H194"/>
    <mergeCell ref="C99:E99"/>
    <mergeCell ref="B126:B131"/>
    <mergeCell ref="B170:B171"/>
    <mergeCell ref="F106:H106"/>
    <mergeCell ref="B190:F190"/>
    <mergeCell ref="D88:D89"/>
    <mergeCell ref="B174:G174"/>
    <mergeCell ref="B172:B173"/>
    <mergeCell ref="D211:E211"/>
    <mergeCell ref="B193:B194"/>
    <mergeCell ref="C193:C194"/>
    <mergeCell ref="E193:E194"/>
    <mergeCell ref="D204:E204"/>
    <mergeCell ref="B210:F210"/>
    <mergeCell ref="F193:F194"/>
    <mergeCell ref="B209:E209"/>
    <mergeCell ref="D205:E205"/>
    <mergeCell ref="D206:E206"/>
    <mergeCell ref="D207:E207"/>
    <mergeCell ref="D208:E208"/>
    <mergeCell ref="B70:G70"/>
    <mergeCell ref="B1:E1"/>
    <mergeCell ref="B7:E7"/>
    <mergeCell ref="B10:E10"/>
    <mergeCell ref="B13:E13"/>
    <mergeCell ref="B28:E28"/>
    <mergeCell ref="B8:E8"/>
    <mergeCell ref="B68:E68"/>
    <mergeCell ref="F68:G68"/>
    <mergeCell ref="B29:E29"/>
    <mergeCell ref="B32:E32"/>
    <mergeCell ref="B38:E38"/>
    <mergeCell ref="B39:E39"/>
    <mergeCell ref="B57:E57"/>
    <mergeCell ref="C30:E30"/>
    <mergeCell ref="D74:G74"/>
    <mergeCell ref="B203:F203"/>
    <mergeCell ref="B73:E73"/>
    <mergeCell ref="F73:G73"/>
    <mergeCell ref="B79:E79"/>
    <mergeCell ref="F79:G79"/>
    <mergeCell ref="B76:G77"/>
    <mergeCell ref="C90:C91"/>
    <mergeCell ref="G193:G194"/>
    <mergeCell ref="D90:D92"/>
    <mergeCell ref="B90:B91"/>
    <mergeCell ref="B124:C124"/>
    <mergeCell ref="D124:F124"/>
    <mergeCell ref="E90:E91"/>
    <mergeCell ref="B175:G175"/>
    <mergeCell ref="F99:H99"/>
    <mergeCell ref="E58:F58"/>
    <mergeCell ref="B63:E63"/>
    <mergeCell ref="F65:F67"/>
    <mergeCell ref="E59:F59"/>
    <mergeCell ref="D59:D61"/>
    <mergeCell ref="E60:F60"/>
    <mergeCell ref="B222:E222"/>
    <mergeCell ref="B212:F212"/>
    <mergeCell ref="B213:E213"/>
    <mergeCell ref="D217:E217"/>
    <mergeCell ref="D215:E215"/>
    <mergeCell ref="D214:E214"/>
    <mergeCell ref="B221:E221"/>
    <mergeCell ref="B218:D218"/>
    <mergeCell ref="B216:E216"/>
  </mergeCells>
  <hyperlinks>
    <hyperlink ref="F34" r:id="rId1"/>
    <hyperlink ref="F36" r:id="rId2"/>
    <hyperlink ref="I105" r:id="rId3"/>
    <hyperlink ref="C30" r:id="rId4"/>
    <hyperlink ref="F35" r:id="rId5"/>
    <hyperlink ref="I97" r:id="rId6"/>
    <hyperlink ref="I123" r:id="rId7"/>
    <hyperlink ref="I126" r:id="rId8" location=".X3y7h2gzaM8_x000a__x000a_" display="https://www.sfp.gov.py/sfp/noticia/14797-4715-funcionarios-del-pais-seran-beneficiados-con-los-cursos-gratuitos-ofrecidos-por-la-sfpinapp.html#.X3y7h2gzaM8_x000a__x000a_"/>
    <hyperlink ref="D41" r:id="rId9"/>
    <hyperlink ref="D42" r:id="rId10"/>
    <hyperlink ref="H87" r:id="rId11"/>
    <hyperlink ref="D48" r:id="rId12"/>
    <hyperlink ref="D47" r:id="rId13"/>
    <hyperlink ref="D46" r:id="rId14"/>
    <hyperlink ref="F206:F208" r:id="rId15" display="\\fileserver2\Publico\DGCE\DAII\Informes Auditoria 2023"/>
    <hyperlink ref="G117" r:id="rId16"/>
    <hyperlink ref="G118" r:id="rId17" location="proveedores"/>
    <hyperlink ref="G119" r:id="rId18" location="proveedores"/>
    <hyperlink ref="G120" r:id="rId19"/>
    <hyperlink ref="G121" r:id="rId20"/>
    <hyperlink ref="G122" r:id="rId21"/>
    <hyperlink ref="F205" r:id="rId22"/>
    <hyperlink ref="F206" r:id="rId23"/>
    <hyperlink ref="F207" r:id="rId24"/>
    <hyperlink ref="D59" r:id="rId25"/>
    <hyperlink ref="H97" r:id="rId26" display="https://www.sfp.gov.py/sfp/seccion/129-convenios-firmados.html"/>
  </hyperlinks>
  <printOptions horizontalCentered="1"/>
  <pageMargins left="0.70866141732283472" right="1.4960629921259843" top="0.74803149606299213" bottom="0.74803149606299213" header="0.31496062992125984" footer="0.31496062992125984"/>
  <pageSetup paperSize="131" scale="60" orientation="landscape" r:id="rId27"/>
  <rowBreaks count="14" manualBreakCount="14">
    <brk id="26" min="1" max="8" man="1"/>
    <brk id="27" min="1" max="8" man="1"/>
    <brk id="37" min="1" max="8" man="1"/>
    <brk id="55" min="1" max="8" man="1"/>
    <brk id="78" min="1" max="8" man="1"/>
    <brk id="85" max="8" man="1"/>
    <brk id="92" max="8" man="1"/>
    <brk id="98" min="1" max="8" man="1"/>
    <brk id="122" max="8" man="1"/>
    <brk id="173" max="16383" man="1"/>
    <brk id="199" min="1" max="8" man="1"/>
    <brk id="200" min="1" max="8" man="1"/>
    <brk id="225" min="1" max="8" man="1"/>
    <brk id="228" max="7" man="1"/>
  </rowBreaks>
  <colBreaks count="1" manualBreakCount="1">
    <brk id="8" max="227" man="1"/>
  </colBreaks>
  <ignoredErrors>
    <ignoredError sqref="F199" formula="1"/>
  </ignoredErrors>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Carga_DGPM</vt:lpstr>
      <vt:lpstr>Carga_DGPM!Área_de_impresión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Vaneza Flores</cp:lastModifiedBy>
  <cp:lastPrinted>2023-10-12T12:03:24Z</cp:lastPrinted>
  <dcterms:created xsi:type="dcterms:W3CDTF">2020-06-23T19:35:00Z</dcterms:created>
  <dcterms:modified xsi:type="dcterms:W3CDTF">2023-10-12T12:59:26Z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