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2\publico\DTA\AÑO 2023\SECRETARIA DE LA FUNCION PUBLICA-SFP\PLAN DE RENDICIÓN DE CUENTAS\Tercer Informe julio, agosto y septiembre\"/>
    </mc:Choice>
  </mc:AlternateContent>
  <bookViews>
    <workbookView xWindow="0" yWindow="0" windowWidth="19200" windowHeight="11490"/>
  </bookViews>
  <sheets>
    <sheet name="Carga_DGPM" sheetId="1" r:id="rId1"/>
  </sheets>
  <externalReferences>
    <externalReference r:id="rId2"/>
  </externalReferences>
  <definedNames>
    <definedName name="_xlnm.Print_Area" localSheetId="0">Carga_DGPM!$A$1:$I$228</definedName>
  </definedNames>
  <calcPr calcId="162913"/>
</workbook>
</file>

<file path=xl/calcChain.xml><?xml version="1.0" encoding="utf-8"?>
<calcChain xmlns="http://schemas.openxmlformats.org/spreadsheetml/2006/main">
  <c r="C199" i="1" l="1"/>
  <c r="G181" i="1" l="1"/>
  <c r="E181" i="1"/>
  <c r="D181" i="1"/>
  <c r="F181" i="1" s="1"/>
  <c r="G180" i="1"/>
  <c r="D180" i="1"/>
  <c r="F180" i="1" s="1"/>
  <c r="E179" i="1"/>
  <c r="D179" i="1"/>
  <c r="E178" i="1"/>
  <c r="E182" i="1" s="1"/>
  <c r="D178" i="1"/>
  <c r="F178" i="1" s="1"/>
  <c r="E177" i="1"/>
  <c r="D177" i="1"/>
  <c r="G173" i="1"/>
  <c r="G172" i="1"/>
  <c r="G171" i="1"/>
  <c r="F170" i="1"/>
  <c r="E170" i="1"/>
  <c r="G169" i="1"/>
  <c r="G168" i="1"/>
  <c r="F167" i="1"/>
  <c r="E167" i="1"/>
  <c r="G166" i="1"/>
  <c r="F165" i="1"/>
  <c r="E165" i="1"/>
  <c r="G165" i="1" s="1"/>
  <c r="G164" i="1"/>
  <c r="F163" i="1"/>
  <c r="E163" i="1"/>
  <c r="G162" i="1"/>
  <c r="G161" i="1"/>
  <c r="G160" i="1"/>
  <c r="G159" i="1"/>
  <c r="F158" i="1"/>
  <c r="E158" i="1"/>
  <c r="G157" i="1"/>
  <c r="F156" i="1"/>
  <c r="E156" i="1"/>
  <c r="G156" i="1" s="1"/>
  <c r="F153" i="1"/>
  <c r="E153" i="1"/>
  <c r="F151" i="1"/>
  <c r="E151" i="1"/>
  <c r="F147" i="1"/>
  <c r="E147" i="1"/>
  <c r="F144" i="1"/>
  <c r="E144" i="1"/>
  <c r="F139" i="1"/>
  <c r="E139" i="1"/>
  <c r="F137" i="1"/>
  <c r="E137" i="1"/>
  <c r="F133" i="1"/>
  <c r="E133" i="1"/>
  <c r="F179" i="1" l="1"/>
  <c r="G158" i="1"/>
  <c r="G167" i="1"/>
  <c r="G170" i="1"/>
  <c r="D182" i="1"/>
  <c r="H181" i="1" s="1"/>
  <c r="G178" i="1"/>
  <c r="G179" i="1"/>
  <c r="G163" i="1"/>
  <c r="G177" i="1"/>
  <c r="H179" i="1"/>
  <c r="H177" i="1"/>
  <c r="H178" i="1"/>
  <c r="F177" i="1"/>
  <c r="F182" i="1" s="1"/>
  <c r="G182" i="1" l="1"/>
  <c r="H182" i="1"/>
  <c r="G154" i="1" l="1"/>
  <c r="G153" i="1"/>
  <c r="G152" i="1"/>
  <c r="G151" i="1"/>
  <c r="G150" i="1"/>
  <c r="G149" i="1"/>
  <c r="G148" i="1"/>
  <c r="G147" i="1"/>
  <c r="G146" i="1"/>
  <c r="G145" i="1"/>
  <c r="G143" i="1"/>
  <c r="G142" i="1"/>
  <c r="G141" i="1"/>
  <c r="G140" i="1"/>
  <c r="G138" i="1"/>
  <c r="G136" i="1"/>
  <c r="G135" i="1"/>
  <c r="G134" i="1"/>
  <c r="G132" i="1"/>
  <c r="G131" i="1"/>
  <c r="G130" i="1"/>
  <c r="G129" i="1"/>
  <c r="G128" i="1"/>
  <c r="G127" i="1"/>
  <c r="G126" i="1"/>
  <c r="G133" i="1" l="1"/>
  <c r="G139" i="1"/>
  <c r="G144" i="1"/>
  <c r="G137" i="1"/>
  <c r="H105" i="1" l="1"/>
  <c r="G105" i="1"/>
  <c r="F199" i="1" l="1"/>
  <c r="G199" i="1" l="1"/>
  <c r="E199" i="1"/>
</calcChain>
</file>

<file path=xl/sharedStrings.xml><?xml version="1.0" encoding="utf-8"?>
<sst xmlns="http://schemas.openxmlformats.org/spreadsheetml/2006/main" count="446" uniqueCount="373">
  <si>
    <t>1- PRESENTACIÓN</t>
  </si>
  <si>
    <t>Institución: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</si>
  <si>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</si>
  <si>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</si>
  <si>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</si>
  <si>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</si>
  <si>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</si>
  <si>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</si>
  <si>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</si>
  <si>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</si>
  <si>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</si>
  <si>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</si>
  <si>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</si>
  <si>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</si>
  <si>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</si>
  <si>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</si>
  <si>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</si>
  <si>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</si>
  <si>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</si>
  <si>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</si>
  <si>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</si>
  <si>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</si>
  <si>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</si>
  <si>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</si>
  <si>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</si>
  <si>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</si>
  <si>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</si>
  <si>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</si>
  <si>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</si>
  <si>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</si>
  <si>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4.4 Proyectos y Programas Ejecutados a la fecha del Informe (listado referencial, apoyarse en gráficos ilustrativos)</t>
  </si>
  <si>
    <t>N°</t>
  </si>
  <si>
    <t>Descripción</t>
  </si>
  <si>
    <t>Objetivo</t>
  </si>
  <si>
    <t>Metas</t>
  </si>
  <si>
    <t>Población Beneficiaria</t>
  </si>
  <si>
    <t>Valor de Inversión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</si>
  <si>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</si>
  <si>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</si>
  <si>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</si>
  <si>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</si>
  <si>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</si>
  <si>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</si>
  <si>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</si>
  <si>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</si>
  <si>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</si>
  <si>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</si>
  <si>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</si>
  <si>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</si>
  <si>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</si>
  <si>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</si>
  <si>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</si>
  <si>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</si>
  <si>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</si>
  <si>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</si>
  <si>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</si>
  <si>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Saldos</t>
  </si>
  <si>
    <t>Evidencia</t>
  </si>
  <si>
    <t>5.2. Aportes y Mejoras resultantes de la Participación Ciudadana</t>
  </si>
  <si>
    <t>Propuesta de Mejora</t>
  </si>
  <si>
    <t>Canal Utilizado</t>
  </si>
  <si>
    <t>Acción o Medida tomada por OEE</t>
  </si>
  <si>
    <t>Observaciones</t>
  </si>
  <si>
    <t>5.3 Gestión de denuncias de corrupción</t>
  </si>
  <si>
    <t xml:space="preserve"> </t>
  </si>
  <si>
    <t>Auditorias Financieras</t>
  </si>
  <si>
    <t>Planes de Mejoramiento elaborados en el Trimestre</t>
  </si>
  <si>
    <t>Informe de referencia</t>
  </si>
  <si>
    <t>Evidencia (Adjuntar Documento)</t>
  </si>
  <si>
    <t>7- Descripción cualitativa de logros alcanzados en el Trimestre (apoyar con gráficos, cuadros dinámicos que describan lo alcanzado)</t>
  </si>
  <si>
    <t>Ser  una institución rectora de políticas de desarrollo organizacional y gestión transparente de las personas en el sector público, que formula y emite normas técnicas, en beneficio de la ciudadanía.</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</si>
  <si>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</si>
  <si>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</si>
  <si>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</si>
  <si>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</si>
  <si>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</si>
  <si>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</si>
  <si>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</si>
  <si>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</si>
  <si>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</si>
  <si>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</si>
  <si>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</si>
  <si>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</si>
  <si>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Silvia Catherine Nuñez Nuñez</t>
  </si>
  <si>
    <t>Gloria Beatriz Benítez Jara</t>
  </si>
  <si>
    <t>Andrea Chamorro Orrego</t>
  </si>
  <si>
    <t>Rosa María Cáceres Casco</t>
  </si>
  <si>
    <t>Juan Adelfi Aguilera Mancuello</t>
  </si>
  <si>
    <t>Edid Noelia González Bareiro</t>
  </si>
  <si>
    <t>Directora General</t>
  </si>
  <si>
    <t>Director General</t>
  </si>
  <si>
    <t xml:space="preserve">Directora </t>
  </si>
  <si>
    <t>Mejorar la Gestión del talento humano al interior de la Secretaría y proyectar a todo el Sector Público.</t>
  </si>
  <si>
    <t>ODS 5 - 8 - 16</t>
  </si>
  <si>
    <t>ODS 16</t>
  </si>
  <si>
    <t>Promover políticas de Igualdad, equidad  e idoneidad en el acceso y desarrollo de personas en los OEE.</t>
  </si>
  <si>
    <t>Desarrollar una comunicación estratégica para obtener el necesario apoyo político y de la ciudadanía, con miras al logro de los objetivos</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</si>
  <si>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</si>
  <si>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 xml:space="preserve"> - Implementación de estrategias de comunicación, a través de las diferentes plataformas comunicacionales de la SFP.</t>
  </si>
  <si>
    <t xml:space="preserve">Monitoreo de la implementación de políticas de gestión y desarrollo de las personas y cumplimiento de disposiciones legales </t>
  </si>
  <si>
    <t xml:space="preserve">Transparencia y disponibilización de la información sobre funcionarios públicos </t>
  </si>
  <si>
    <t xml:space="preserve">Formación y capacitación de los servidores públicos </t>
  </si>
  <si>
    <t xml:space="preserve">Desarrollo de la carrera del servicio civil y del sistema integrado centralizado de la carrera administrativa (SICCA) </t>
  </si>
  <si>
    <t>Coordinar, promover y monitorear el cumplimiento de políticas de igualdad e inclusión en la función pública, impulsadas por la SFP, de conformidad con las normas vigentes; así como de ocuparse de la promoción de las Políticas de Igualdad y No Discriminación en la función pública</t>
  </si>
  <si>
    <t>MATRIZ DE INFORMACIÓN MÍNIMA PARA INFORME PARCIAL DE RENDICIÓN DE CUENTAS AL CIUDADANO</t>
  </si>
  <si>
    <t>100% Ejecutado</t>
  </si>
  <si>
    <t>NO APLICA PARA ESTE SEMESTRE</t>
  </si>
  <si>
    <t>Providencias</t>
  </si>
  <si>
    <t>Actas de Denuncias</t>
  </si>
  <si>
    <t>Actas de Recepción de Documentos</t>
  </si>
  <si>
    <t>Dictámenes</t>
  </si>
  <si>
    <t>Asistencia a servidores públicos</t>
  </si>
  <si>
    <t>(Verificación In Situ)</t>
  </si>
  <si>
    <t>-------</t>
  </si>
  <si>
    <t>------</t>
  </si>
  <si>
    <t xml:space="preserve">TOTALES </t>
  </si>
  <si>
    <t>DENUNCIAS</t>
  </si>
  <si>
    <t xml:space="preserve">Nivel de cumplimiento </t>
  </si>
  <si>
    <t>https://url2.cl/4WxFa</t>
  </si>
  <si>
    <t>https://url2.cl/lKj9p</t>
  </si>
  <si>
    <t>https://url2.cl/Cys5w</t>
  </si>
  <si>
    <t>SUELDOS</t>
  </si>
  <si>
    <t>GASTOS DE REPRESENTACIÓN</t>
  </si>
  <si>
    <t>AGUINALDO</t>
  </si>
  <si>
    <t>JORNALES</t>
  </si>
  <si>
    <t>OTROS GASTOS DEL PERSONAL</t>
  </si>
  <si>
    <t>SERVICIOS BÁSICOS</t>
  </si>
  <si>
    <t>ENERGÍA ELÉCTRICA</t>
  </si>
  <si>
    <t>AGUA</t>
  </si>
  <si>
    <t>TELÉFONOS, TELEFAX Y OTROS SERVICIOS DE TELEC.</t>
  </si>
  <si>
    <t>PASAJES Y VIÁTICOS</t>
  </si>
  <si>
    <t>GASTOS POR SERVICIOS DE ASEO, MANTENIMIENTO Y REPARACIONES</t>
  </si>
  <si>
    <t>MANTENIMIENTO Y REPARACIONES MENORES DE VEHÍCULOS</t>
  </si>
  <si>
    <t>ALQUILERES Y DERECHOS</t>
  </si>
  <si>
    <t>ALQUILER DE EDIFICIOS Y LOCALES</t>
  </si>
  <si>
    <t>ALQUILER DE FOTOCOPIADORAS</t>
  </si>
  <si>
    <t>SERVICIOS TÉCNICOS Y PROFESIONALES</t>
  </si>
  <si>
    <t>SERVICIO SOCIAL</t>
  </si>
  <si>
    <t>SERVICIOS DE SEGURO MÉDICO</t>
  </si>
  <si>
    <t>COMBUSTIBLES Y LUBRICANTES</t>
  </si>
  <si>
    <t>COMBUSTIBLES</t>
  </si>
  <si>
    <t>PAGO DE IMPUESTOS, TASAS, GASTOS JUDICIALES Y OTROS</t>
  </si>
  <si>
    <t xml:space="preserve"> Resultados Logrados</t>
  </si>
  <si>
    <t>www.paraguayconcursa.gov.py</t>
  </si>
  <si>
    <t>NO APLICA</t>
  </si>
  <si>
    <t>TOTAL DE OEE</t>
  </si>
  <si>
    <t>Es la ejecución de la formación en programas de grados y postgrados de los servidores públicos a través de convenios entre la SFP y las universidades privadas; en la que se establecen “Aranceles Preferenciales” para los beneficiados</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</si>
  <si>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</si>
  <si>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</si>
  <si>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 xml:space="preserve">TOTAL DE EXPEDIENTES INGRESADOS </t>
  </si>
  <si>
    <t>TOTAL DE SOLICITUD DE ASIGNACIÓN DE JUEZ INSTRUCTOR INGRESADOS</t>
  </si>
  <si>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</si>
  <si>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 xml:space="preserve">100% de los OEE monitoreados </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</si>
  <si>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</si>
  <si>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 xml:space="preserve">Qué es la institución </t>
  </si>
  <si>
    <t xml:space="preserve">2-Presentación del CRCC </t>
  </si>
  <si>
    <t>3.2 Plan de Rendición de Cuentas</t>
  </si>
  <si>
    <t>6. Informes de Auditorias Internas y Auditorías Externas en el Trimestre</t>
  </si>
  <si>
    <t>Agosto</t>
  </si>
  <si>
    <t xml:space="preserve">https://www.sfp.gov.py/sfp/seccion/67-situacion-pcd.html </t>
  </si>
  <si>
    <t xml:space="preserve">Anexo </t>
  </si>
  <si>
    <t xml:space="preserve">El Instituto Nacional de la Administración Pública del Paraguay dependiente de la Secretaría de la Función Pública es el organismo técnico, propulsor y ejecutor de la polítoca de capacitación, formación e investigación del sector público, para el perfeccionamiento integral de los servidores públicos que responden a las exigencias de un estado moderno. </t>
  </si>
  <si>
    <t>Garantizar la promoción, el desarrollo y la evaluación de acciones de formación y capacitación tendientes al mejoramiento de las competencias en el servidor público y generar conocimiento sobre el funcionamiento de la Administraciín Pública a la ciudadanía.</t>
  </si>
  <si>
    <t xml:space="preserve">Profesionalización de los servidores públicos.
Generar conocimiento a cerca del funcionamiento de la Administración Pública a la ciudadanía.
</t>
  </si>
  <si>
    <t>MANTENIMIENTO Y REPARACIONES MENORES DE EDIFICIOS Y LOCALES</t>
  </si>
  <si>
    <t xml:space="preserve">Ejecutado </t>
  </si>
  <si>
    <t>Nro. de Informe</t>
  </si>
  <si>
    <t>Evidencia (Enlace Ley 5282/14)</t>
  </si>
  <si>
    <t xml:space="preserve">Informe Final elevado a la MAI y remitido a la AGPE a través del sistema SIAGPE. </t>
  </si>
  <si>
    <t>Auditorias de Gestión</t>
  </si>
  <si>
    <t>Auditorías Externas</t>
  </si>
  <si>
    <t>Otros tipos de Auditoria</t>
  </si>
  <si>
    <t>Concursabilidad como sistema único de ingreso y promoción en el sector público</t>
  </si>
  <si>
    <t xml:space="preserve">Igualdad, equidad e idoneidad en el acceso </t>
  </si>
  <si>
    <t xml:space="preserve"> 100% de los expedientes procesados </t>
  </si>
  <si>
    <t xml:space="preserve">Documentos generados </t>
  </si>
  <si>
    <t>100% de solicitudes de usuarios procesados</t>
  </si>
  <si>
    <t xml:space="preserve">Nathalie Leticia Delorme Delmas </t>
  </si>
  <si>
    <t>Coordinar y supervisar la gestión operacional del despacho de la Máxima Autoridad Institucional, establecer y mantener relaciones con entidades nacionales e internacionales, gubernamentales y no gubernamentales, impulsar alianzas, coordinar y articular proyectos para el fortalecimiento de la SFP, como también promover la transparencia en la gestión. Supervisar la estrategia de cooperación direccionadas a la obtención de recursos técnicos, financieros y el desarrollo de actividades conducentes al fortalecimiento de la Secretaría de la Función Pública.</t>
  </si>
  <si>
    <t>Generar conjuntamente con la Dirección de Cooperación y Proyectos, acuerdos con organismos nacionales e internacionales orientados al logro de cooperaciones técnicas y financieras 2. Coordinar las gestiones de la MAI, el proceso de seguimiento de temas específicos a cargo de las demás Direcciones Generales, y que fueran solicitadas por la MAI</t>
  </si>
  <si>
    <t>Cantidad de reuniones gestionadas y ejecutadas con cooperantes 2. Porcentaje de cumplimiento de avances sobre Proyectos y Programas ejecutados por Organismos Internacionales y otras fuentes 3. Cantidad de actividades desarrolladas</t>
  </si>
  <si>
    <t>Septiembre</t>
  </si>
  <si>
    <t>Octubre</t>
  </si>
  <si>
    <t>Noviembre</t>
  </si>
  <si>
    <t>100% de los solicitantes</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</si>
  <si>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t>
  </si>
  <si>
    <t xml:space="preserve">https://www.sfp.gov.py/sfp/noticia/14797-4715-funcionarios-del-pais-seran-beneficiados-con-los-cursos-gratuitos-ofrecidos-por-la-sfpinapp.html#.X3y7h2gzaM8
https://www.sfp.gov.py/sfp/articulo/14821-el-curso-de-actualizacion-en-gestion-publica-cuenta-con-4263-participantes-.html
https://www.sfp.gov.py/sfp/articulo/14809-exitoso-foro-sobre-descentralizacion-y-desarrollo-local-.html
https://www.sfp.gov.py/sfp/noticia/14835-foro-sobre-participacion-de-las-mujeres-en-los-gobiernos-locales-conto-con-representacion-de-todo-el-pais.html#.X3y8w1LiuM9
https://www.ministeriodejusticia.gov.py/noticias/mas-de-1000-personas-inician-capacitacion-sobre-acceso-la-informacion-publica
https://www.sfp.gov.py/sfp/noticia/14969-la-sfp-presento-informe-de-831-dias-de-gestion-.html#.X_R409gzaM8
Resoluciones SFP N° 302, 373 y 396/2020
Resoluciones sobre Aranceles preferenciales
• Resolución SFP Nº 55/2020 (Febrero)
• Resolución SFP Nº 130/2020 (Marzo)
• Resolución SFP Nº 167/2020 (Marzo)
• Resolución SFP Nº 190/2020 (Mayo)
• Resolución SFP Nº 302/2020 (Julio)
• Resolución SFP Nº 373//2020 (Agosto)
• Resolución SFP Nº 396/2020 (Setiembre)
• Resolución SFP Nº 423/2020 (Octubre)
</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</si>
  <si>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                                                                                                                     - Aprobación del Plan Estrategico Institucional 2020-2024
- Definición y Aprobación del II Plan de Igualdad, Inclusión y No Discriminación 2020 - 2024.
- Adopción por parte de la SFP, del II  Plan de Igualdad, Inclusión y No Discriminación 2020 - 2024.</t>
  </si>
  <si>
    <t xml:space="preserve">NO SE APLICA </t>
  </si>
  <si>
    <t xml:space="preserve">Resumen  </t>
  </si>
  <si>
    <t>https://www.sfp.gov.py/sfp/seccion/65-monitoreo-de-la-ley-518914.html</t>
  </si>
  <si>
    <t>Servidores públicos y familiares de servidores públicos.</t>
  </si>
  <si>
    <t>Servicios Bancarios</t>
  </si>
  <si>
    <t>Evidencias</t>
  </si>
  <si>
    <t>https://www.paraguayconcursa.gov.py/sicca/Portal.seam?logic=and&amp;cid=3913906</t>
  </si>
  <si>
    <t>No aplica</t>
  </si>
  <si>
    <t>Tipo: 2 Programa de Acción
Programa: 2 Servicios Sociales de Calidad
Sub Programa: 7 Servicio Civil y Carrera Administrativa</t>
  </si>
  <si>
    <t xml:space="preserve">Niveles </t>
  </si>
  <si>
    <t xml:space="preserve">Presupuesto Vigente </t>
  </si>
  <si>
    <t xml:space="preserve">Saldo </t>
  </si>
  <si>
    <t xml:space="preserve">% de Ejecución </t>
  </si>
  <si>
    <t xml:space="preserve">% del Presupuesto </t>
  </si>
  <si>
    <t xml:space="preserve">Servicios Personales </t>
  </si>
  <si>
    <t xml:space="preserve">Servicios no Personales </t>
  </si>
  <si>
    <t xml:space="preserve">Bienes de Consumo e Insumos </t>
  </si>
  <si>
    <t>Inversion Fisica</t>
  </si>
  <si>
    <t xml:space="preserve">Otros Gastos </t>
  </si>
  <si>
    <t xml:space="preserve">TOTAL </t>
  </si>
  <si>
    <t xml:space="preserve">Director </t>
  </si>
  <si>
    <t>No aplica para el trimestre</t>
  </si>
  <si>
    <t>Grado de Cumplimiento</t>
  </si>
  <si>
    <t>Cantidad de OEE con datos de PcD</t>
  </si>
  <si>
    <t>% de Cumplimiento</t>
  </si>
  <si>
    <t>Cuentan con al menos el 5 % de PcD en sus nóminas</t>
  </si>
  <si>
    <t>Cuentan con menos del 5 % de PcD en sus nóminas</t>
  </si>
  <si>
    <t>No cuentan con PcD en sus nóminas</t>
  </si>
  <si>
    <t>GRADO DE CUMPLIMIENTO</t>
  </si>
  <si>
    <t xml:space="preserve">% de OEE respecto al Total Monitoreado </t>
  </si>
  <si>
    <t>100 % DE CUMPLIMIENTO</t>
  </si>
  <si>
    <t>CUMPLIMIENTO INTERMEDIO</t>
  </si>
  <si>
    <t>NO CUMPLEN</t>
  </si>
  <si>
    <t>TOTAL</t>
  </si>
  <si>
    <t>Reglamentos de Evaluacion de Desempeño</t>
  </si>
  <si>
    <t>Informe Técnico sobre Estructuras Organicas</t>
  </si>
  <si>
    <t>Monitoreo de la implementación de políticas de gestión y desarrollo de las personas y cumplimiento de disposiciones legales</t>
  </si>
  <si>
    <t>Asistencias Técnicas sobre Politicas de Gestion y desarrollo de Personas a OEE</t>
  </si>
  <si>
    <t>100% de solicitudes de asistencia</t>
  </si>
  <si>
    <t>100% de Asistencia realizadas</t>
  </si>
  <si>
    <t>Cantidad de OEE por Grado de Cumplimiento</t>
  </si>
  <si>
    <t xml:space="preserve"> Total</t>
  </si>
  <si>
    <t>Rodney Cano</t>
  </si>
  <si>
    <t xml:space="preserve">https://www.sfp.gov.py/sfp/archivos/documentos/RES%20105.22%20PLAN%20ANUAL%20RRC_8crc0fks.pdf </t>
  </si>
  <si>
    <t>https://transparencia.senac.gov.py/portal/historial-cumplimiento</t>
  </si>
  <si>
    <t>*sujeto a calendario de cumplimiento.</t>
  </si>
  <si>
    <t xml:space="preserve">  https://informacionpublica.paraguay.gov.py/portal/#!/buscar_informacion#busqueda </t>
  </si>
  <si>
    <r>
      <rPr>
        <sz val="7"/>
        <color theme="1"/>
        <rFont val="Times New Roman"/>
        <family val="1"/>
      </rPr>
      <t xml:space="preserve"> </t>
    </r>
    <r>
      <rPr>
        <sz val="11"/>
        <color theme="1"/>
        <rFont val="Times New Roman"/>
        <family val="1"/>
      </rPr>
      <t>98% de procesos de selección por Concurso de OEE que se rigen por la Ley 1626/00 y no se encuentran con excepciones legalmente permitidas.</t>
    </r>
  </si>
  <si>
    <t xml:space="preserve">Cursos de Nivelación 
Programas orientados a actualizar o desarrollar competencias laborales, relacionadas a los puestos que ocupan los participantes.
Cursos de Inducción y reinducción:
stos programas apuntan a fortalecer las competencias actitudinales de los servidores públicos, que se relacionan directamente con el “saber-ser” o “saber-actuar” frente a una situación determinada, de modo a lograr trabajar de manera eficaz, que sirva de crecimiento personal y organizacional, así como generar espacios de participación de las ciudadanas y ciudadanos interesados en conocer los procesos relacionados al ámbito público. 
</t>
  </si>
  <si>
    <t>SE ESTÁN REALIZANDO LOS ANÁLISIS EN BASE A LA NUEVA NORMATIVA VIGENTE A PARTIR DEL 21/01/2022 RESOLUCIÓN N° 34/2022"POR LA CUAL SE ESTABLECE EL PROTOCOLO PARA LA TRAMITACIÓN DE SOLICITUDES DE HOMOLOGACIÓN DE REGLAMENTOS INTERNOS PRESENTADOS POR LOS ORGANISMOS Y ENTIDADES DEL ESTADO, GOBIERNOS DEPARTAMENTALES Y MUNICIPALES A LA SECRETARÍA DE LA FUNCIÓN PÚBLICA".</t>
  </si>
  <si>
    <t>283 Organismos y Entidades del Estado  monitoreadas / 17 Gobernaciones/264 Municipalidades</t>
  </si>
  <si>
    <t>VIÁTICOS Y MOVILIDAD</t>
  </si>
  <si>
    <t>MANTENIMIENTO Y REPARACIONES MENORES DE
INSTALACIONES</t>
  </si>
  <si>
    <t>Primas y Gastos de Seguros</t>
  </si>
  <si>
    <t>Servicios de Comunicaciones</t>
  </si>
  <si>
    <t>OTROS SERVICIOS EN GENERAL</t>
  </si>
  <si>
    <t>SERVICIOS DE VIGILANCIA</t>
  </si>
  <si>
    <t>PRODUCTOS DE PAPEL, CARTÓN E IMPRESOS</t>
  </si>
  <si>
    <t>PRODUCTOS DE PAPEL Y CARTON</t>
  </si>
  <si>
    <t>BIENES DE CONSUMO DE OFICINAS E INSUMOS</t>
  </si>
  <si>
    <t>ÚTILES Y MATERIALES ELÉCTRICOS</t>
  </si>
  <si>
    <t>PRODUCTOS E INSTRUM. QUÍMICOS Y
MEDICINALES</t>
  </si>
  <si>
    <t>COMPUESTOS QUÍMICOS</t>
  </si>
  <si>
    <t>OTROS BIENES DE CONSUMO</t>
  </si>
  <si>
    <t>BIENES DE CONSUMO VARIOS</t>
  </si>
  <si>
    <t>Noviembre de 2022</t>
  </si>
  <si>
    <t>Diciembre de 2022</t>
  </si>
  <si>
    <t>Resumen Anual de Asignaciones 2022</t>
  </si>
  <si>
    <t>Enero de 2023</t>
  </si>
  <si>
    <t xml:space="preserve">https://www.sfp.gov.py/sfp/articulo/15903-informe-del-cumplimiento-de-la-ley-518914-que-corresponde-a-noviembre-de-2022.html </t>
  </si>
  <si>
    <t>https://www.sfp.gov.py/sfp/articulo/15962-informe-del-cumplimiento-de-la-ley-518914-que-corresponde-a-diciembre-de-2022.html</t>
  </si>
  <si>
    <t>https://www.sfp.gov.py/sfp/articulo/15966-informe-del-cumplimiento-de-la-ley-5189-sobre-resumen-total-de-remuneraciones-del-ejercicio-2022.html</t>
  </si>
  <si>
    <t>https://www.sfp.gov.py/sfp/articulo/15984-informe-del-cumplimiento-de-la-ley-518914-que-corresponde-a-enero-de-2023.html</t>
  </si>
  <si>
    <t>No reportan altas y bajas a la SFP, conforme al artículo 111 del Anexo A del Decreto 8759/23</t>
  </si>
  <si>
    <t>100% de OEE monitoreados</t>
  </si>
  <si>
    <t xml:space="preserve">NO APLICA  </t>
  </si>
  <si>
    <t>Antonia Vaneza Flores</t>
  </si>
  <si>
    <t>Directora / Coordinador CRCC</t>
  </si>
  <si>
    <t xml:space="preserve">Se gestionaron la totalidad de solicitud de aranceles preferenciales en el marco de los convenios firmados entre la SFP con las Universidades Privadas del País 
https://www.sfp.gov.py/inapp/?page_id=4
</t>
  </si>
  <si>
    <t>El Instituto Nacional de la Administración Pública del Paraguay se encuentra en etapa de elaboración del POA  y ajustes del cronograma académico  para el periodo 2023.</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</si>
  <si>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2023 al 31 de marzo de 2023, procesándose un total de 12 (doce) expedientes analizados con providencias y dictámenes.
</t>
  </si>
  <si>
    <t>Gestión de dictámenes jurídicos: Formular pareceres jurídicos sobre consultas recepcionados y solicitadas al área de manera objetiva y transparente.  Emitir dictámenes vinculantes sobre pedidos de permiso con goce de sueldo para usufructuar becas en el exterior.</t>
  </si>
  <si>
    <t>Gestión de homologación de Reglamentos Internos: Otorgar validez jurídica a los reglamentos internos de las distintas instituciones que lo solicitan, de conformidad al Art. 96 de la Ley Nº 1626/2000 “De la Función Pública”.</t>
  </si>
  <si>
    <t xml:space="preserve">426 OEE    </t>
  </si>
  <si>
    <t xml:space="preserve">439 OEE  y ciudadanía </t>
  </si>
  <si>
    <t>INTERCONTINENTAL DE SEGUROS Y REASEGUROS SA</t>
  </si>
  <si>
    <t>https://www.contrataciones.gov.py/licitaciones/adjudicacion/423166-adquisicion-seguro-vehiculo-institucional-ad-referendum-1/resumen-adjudicacion.html</t>
  </si>
  <si>
    <t>BONIFICACIONES</t>
  </si>
  <si>
    <t>HONORARIOS PROFESIONALES</t>
  </si>
  <si>
    <t>MANTENIMIENTO Y REPARACIONES MENORES DE 
MAQUINARIAS, EQUIPOS</t>
  </si>
  <si>
    <t>ELEMENTOS DE LIMPIEZA</t>
  </si>
  <si>
    <t>ÚTILES DE ESCRITORIO, OFICINA Y ENSERES</t>
  </si>
  <si>
    <t xml:space="preserve">REPUESTOS Y ACCESORIOS MENORES
</t>
  </si>
  <si>
    <t>PRODUCTOS E INSUMOS METÁLICOS</t>
  </si>
  <si>
    <t>ADQUISICIONES DE EQUIPOS DE OFICINA Y 
COMPUTACION</t>
  </si>
  <si>
    <t>ADQUISICIONES DE EQUIPOS DE COMPUTACIÓN</t>
  </si>
  <si>
    <t>Abril de 2023</t>
  </si>
  <si>
    <t>Mayo de 2023</t>
  </si>
  <si>
    <t>Junio de 2023</t>
  </si>
  <si>
    <t>Julio de 2023</t>
  </si>
  <si>
    <t>Febrero de 2023</t>
  </si>
  <si>
    <t>Marzo de 2023</t>
  </si>
  <si>
    <t xml:space="preserve">https://www.sfp.gov.py/sfp/articulo/16041-informe-del-cumplimiento-de-la-ley-518914-que-corresponde-a-abril-de-2023.html </t>
  </si>
  <si>
    <t xml:space="preserve">https://www.sfp.gov.py/sfp/articulo/16031-informe-del-cumplimiento-de-la-ley-518914-que-corresponde-a-marzo-de-2023.html </t>
  </si>
  <si>
    <t>https://www.sfp.gov.py/sfp/articulo/16016-informe-del-cumplimiento-de-la-ley-518914-que-corresponde-a-febrero-de-2023.html</t>
  </si>
  <si>
    <t>Se realizaron un total de cuatro (4) procesos de monitoreo del grado de cumplimiento de la Ley 5189/2014 a 438 (correspondiente a noviembre, diciembre y al resumen anual de asignaciones de 2022) y 439 (sobre enero de 2023) Organismos y Entidades del Estado (OEE), durante el primer trimestre del presente ejercicio.-
Se desarrollarn tres (3) procesos de monitoreo del grado de cumplimiento de la Ley 5189/2014 a 439 Organismos y Entidades del Estado (OEE), correspondiente a febrero, marzo y abril de 2023, durante el segundo trimestre del presente ejercicio.-</t>
  </si>
  <si>
    <t>Celia Elizabeth Báez</t>
  </si>
  <si>
    <t xml:space="preserve">62 Sumarios Sorteados </t>
  </si>
  <si>
    <t xml:space="preserve">50% de los expedientes ingresados fueron procesados </t>
  </si>
  <si>
    <t xml:space="preserve">75% de los expedientes ingresados fueron procesados </t>
  </si>
  <si>
    <t xml:space="preserve">Mas de 24 millones de visitas recibidas en el Portal a hoy dia.
*Desde su lanzamiento hasta la fecha. Según último informe de gestión DGTIC.
</t>
  </si>
  <si>
    <t xml:space="preserve">4 OEE remitieron resultado de la evaluación del desempeño aplicada </t>
  </si>
  <si>
    <t xml:space="preserve">0,70% de los OEE remitieron sus evaluaciones del desempeño aplicadas al plantel de funcionarios públicos. </t>
  </si>
  <si>
    <t>ITCS S.A.</t>
  </si>
  <si>
    <t>https://www.contrataciones.gov.py/licitaciones/adjudicacion/430587-adquisicion-equipos-informaticos-sfp-ad-referendum-1/resumen-adjudicacion.html#proveedores</t>
  </si>
  <si>
    <t>ACA TECHINCAL SUPPORT SA</t>
  </si>
  <si>
    <t>https://www.contrataciones.gov.py/licitaciones/adjudicacion/430842-mantenimiento-reparacion-servidores-ups-ad-referendum-1/resumen-adjudicacion.html</t>
  </si>
  <si>
    <t>MES</t>
  </si>
  <si>
    <t xml:space="preserve">Providencias </t>
  </si>
  <si>
    <t>3 (presencial)</t>
  </si>
  <si>
    <t>746 Servidoras y Servidores públicos de 107 Organismos y Entidades del Estado beneficiados con la Jornada taller: “Herramientas para la Gestión y el Desarrollo de las Personas en la Administración Pública”</t>
  </si>
  <si>
    <t xml:space="preserve">Se gestionó la postulación y certificación efectiva de los participantes del evento académico realizado en el mes de abril y certificado en el mes de junio de 2023. </t>
  </si>
  <si>
    <r>
      <t>Informe sobre el Grado de cumplimiento de la Ley 5189/2014 por parte de los OEE,  % de instituciones que cumplen 100 % con la Ley 5.189/201</t>
    </r>
    <r>
      <rPr>
        <sz val="9"/>
        <rFont val="Times New Roman"/>
        <family val="1"/>
      </rPr>
      <t>4</t>
    </r>
    <r>
      <rPr>
        <b/>
        <sz val="11"/>
        <rFont val="Times New Roman"/>
        <family val="1"/>
      </rPr>
      <t>*</t>
    </r>
    <r>
      <rPr>
        <sz val="9"/>
        <rFont val="Times New Roman"/>
        <family val="1"/>
      </rPr>
      <t>,</t>
    </r>
    <r>
      <rPr>
        <sz val="9"/>
        <color theme="1"/>
        <rFont val="Times New Roman"/>
        <family val="1"/>
      </rPr>
      <t xml:space="preserve"> respecto a:
- Noviembre/2022: 27,2%
- Diciembre/2022: 24,0%
- Resumen Anual de Asignaciones del 2022: 35,4%
- Enero 2023: 27,8%
- Febrero/2023: 27,8%
- Marzo/2023: 28,0%
- Abril/2023: 27,1%
- Mayo/2023: 25,1%
- Junio/2023: 26,0%
- Julio/2023: 23,5%
- Grado de cumplimiento de la Ley 5189/2014 por parte de la SFP, en los meses de noviembre, diciembre, resumen anual de asignaciones del ejercicio 2022, enero, febrero, marzo, abril, mayo, junio y julio de 2023 fue del: 100 %</t>
    </r>
    <r>
      <rPr>
        <sz val="9"/>
        <rFont val="Times New Roman"/>
        <family val="1"/>
      </rPr>
      <t xml:space="preserve">.  
</t>
    </r>
    <r>
      <rPr>
        <b/>
        <sz val="10"/>
        <rFont val="Times New Roman"/>
        <family val="1"/>
      </rPr>
      <t xml:space="preserve">Obs.: </t>
    </r>
    <r>
      <rPr>
        <sz val="10"/>
        <rFont val="Times New Roman"/>
        <family val="1"/>
      </rPr>
      <t>el proceso de verificación se desarrolla, conforme lo establece el artículo 6° de la Ley 5189, a partir del decimoquinto día hábil del mes, sobre el grado de cumplimiento del mes inmediatamente anterior, por parte de más de 430 OEE (438 en el ejercicio 2022 y 439 en el 2023).  En proceso el monitoreo correspondiente al grado de cumplimiento de agosto de 2023 (cuyo vencimiento fue el 21 de septiembre de 2023).</t>
    </r>
  </si>
  <si>
    <t>Monitoreo del Grado de Cumplimiento de la Ley 5189/2014
Correspondiente al mes de Julio de 2023
(Vencimiento 22 de agosto de 2023)</t>
  </si>
  <si>
    <t>Nuevo OEE aun sin verificación</t>
  </si>
  <si>
    <t xml:space="preserve">Inclusión de Personas con Discapacidad (PcD) en los Organismos y Entidades del Estado (OEE)
Según Ley 2479 y su modificatoria Ley 3585
Septiembre de 2023  </t>
  </si>
  <si>
    <t>lhttps://www.sfp.gov.py/sfp/seccion/67-situacion-pcd.html</t>
  </si>
  <si>
    <r>
      <rPr>
        <sz val="7"/>
        <color rgb="FF000000"/>
        <rFont val="Times New Roman"/>
        <family val="1"/>
      </rPr>
      <t>23</t>
    </r>
    <r>
      <rPr>
        <sz val="9"/>
        <color theme="1"/>
        <rFont val="Times New Roman"/>
        <family val="1"/>
      </rPr>
      <t xml:space="preserve"> instituciones que cumplen con el 5% de PCD en sus nóminas.                      - 22  instituciones que cuentan con planes vigentes de inclusión de PcD aprobados por la SFP</t>
    </r>
  </si>
  <si>
    <t>https://www.sfp.gov.py/sfp/articulo/16060-informe-del-cumplimiento-de-la-ley-518914-que-corresponde-a-mayo-de-2023.html</t>
  </si>
  <si>
    <t>https://www.sfp.gov.py/sfp/articulo/16079-informe-del-cumplimiento-de-la-ley-518914-que-corresponde-a-junio-de-2023.html</t>
  </si>
  <si>
    <t>https://www.sfp.gov.py/sfp/articulo/16095-informe-del-cumplimiento-de-la-ley-518914-que-corresponde-a-julio-de-2023.html</t>
  </si>
  <si>
    <r>
      <t>1</t>
    </r>
    <r>
      <rPr>
        <sz val="12"/>
        <color rgb="FFFF0000"/>
        <rFont val="Times New Roman"/>
        <family val="1"/>
      </rPr>
      <t>**</t>
    </r>
  </si>
  <si>
    <r>
      <rPr>
        <b/>
        <sz val="8"/>
        <color rgb="FFFF0000"/>
        <rFont val="Times New Roman"/>
        <family val="1"/>
      </rPr>
      <t xml:space="preserve">* Consideraciones particulares 
</t>
    </r>
    <r>
      <rPr>
        <b/>
        <sz val="11"/>
        <color rgb="FFFF0000"/>
        <rFont val="Times New Roman"/>
        <family val="1"/>
      </rPr>
      <t>*</t>
    </r>
    <r>
      <rPr>
        <b/>
        <sz val="8"/>
        <color theme="1"/>
        <rFont val="Times New Roman"/>
        <family val="1"/>
      </rPr>
      <t xml:space="preserve"> </t>
    </r>
    <r>
      <rPr>
        <sz val="8"/>
        <color theme="1"/>
        <rFont val="Times New Roman"/>
        <family val="1"/>
      </rPr>
      <t xml:space="preserve">Son contabilizadas en el Resumen del monitoreo de la Ley 5189,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t>
    </r>
    <r>
      <rPr>
        <sz val="11"/>
        <color rgb="FFFF0000"/>
        <rFont val="Times New Roman"/>
        <family val="1"/>
      </rPr>
      <t>**</t>
    </r>
    <r>
      <rPr>
        <sz val="8"/>
        <color theme="1"/>
        <rFont val="Times New Roman"/>
        <family val="1"/>
      </rPr>
      <t xml:space="preserve">A partir de marzo de 2023 se excluye de la verificación mensual al Consejo Nacional de Educación y Ciencias (CONEC), que por comunicación del órgano matriz que indica que "el
CONEC como órgano de gestión que forma parte de la estructura orgánica del MEC, integra el recurso humano, patrimonial, administrativo y financiero del MEC", por lo que no aplica la verificación de manera independiente. </t>
    </r>
  </si>
  <si>
    <t>Periodo del informe: julio, agosto y septiembre 2023</t>
  </si>
  <si>
    <t>Viceministerio de Capital Humano y Gestión Organizacional</t>
  </si>
  <si>
    <t>Steven Edilson Fleitas</t>
  </si>
  <si>
    <t>Jorge Chamorro</t>
  </si>
  <si>
    <t>Desde el año 2015, en el Portal Único de Empleo Público (PUEP) Paraguay Concursa, se encuentran registrados todos los procesos de selección llevados a cabo por los OEE que se rigen por la Ley 1626/00. En lo que compete al segundo trimestre del año 2023, se encuentran ejecutados un total de veinti y cuatro (24) concursos, iniciados entre el 01 de julio  del 2023 al 30 de setiembre  del 2023. Los concursos del segundo trimestre del 2023 corresponden a cinco (15) OEE. - 100% de procesos registrados en el PUEP Paraguay Concursa monitoreados y acompañados para la expedición de la Certificación del Debido Proceso.</t>
  </si>
  <si>
    <t xml:space="preserve">3 EXPEDIENTES INGRESADOS </t>
  </si>
  <si>
    <t>1 EXPEDIENTE PENDIENTE</t>
  </si>
  <si>
    <t>2 FINALIZADOS</t>
  </si>
  <si>
    <t xml:space="preserve">7 EXPEDIENTES INGRESADOS </t>
  </si>
  <si>
    <t>7  EXPEDIENTES FINALIZADOS (INGRESADOS EN EL 2022 Y 2023)</t>
  </si>
  <si>
    <t>3 EXPEDIENTES EN PROCESO DE ANÁLISIS</t>
  </si>
  <si>
    <t xml:space="preserve">
1299 Servidores públicos /familiares de servidores públicos  beneficiados con Aranceles Preferenciales.</t>
  </si>
  <si>
    <t>Resoluciones Aranceles:
1. Resolución 35/2023 (Febrero)
2. Resolución 62/2023 (Febrero)
3. Resolución 98/2023 (Marzo) 
4. Resolución 99/2023 (Marzo)
5. Resolución 119/2023 (Marzo)
6. Resolución Nº 153/2023 (Abril)
7. Resolución Nº 189/2023 (Abril)
8. Resolución 229/2023 (Mayo)
9. Resolución 253/2023 (Junio)
10. Resolución 338/2023 (JULIO) 
11, Resolución 372/2023 (Agosto
https://www.sfp.gov.py/inapp/?page_id=4</t>
  </si>
  <si>
    <t>14 ASISTENCIAS PRESENCIALES</t>
  </si>
  <si>
    <t xml:space="preserve">
80 Servidores públicos /familiares de servidores públicos  beneficiados con Aranceles Preferenciales.</t>
  </si>
  <si>
    <r>
      <rPr>
        <b/>
        <sz val="11"/>
        <rFont val="Calibri"/>
        <family val="2"/>
        <scheme val="minor"/>
      </rPr>
      <t>Resoluciones Aranceles:</t>
    </r>
    <r>
      <rPr>
        <sz val="11"/>
        <rFont val="Calibri"/>
        <family val="2"/>
        <scheme val="minor"/>
      </rPr>
      <t xml:space="preserve">
10. Resolución 338/2023 (JULIO) 
11, Resolución 372/2023 (Agosto
https://www.sfp.gov.py/inapp/?page_id=4
</t>
    </r>
  </si>
  <si>
    <t>143 expedientes</t>
  </si>
  <si>
    <t>De julio a setiembre se realizaron un total de 11 Actas de sorteos para la designación de Juez Instructor de Sumarios Administrativos solicitados por los OEE.</t>
  </si>
  <si>
    <t xml:space="preserve">134 Expedientes para análisis técnico jurídico presentados por los OEE </t>
  </si>
  <si>
    <t xml:space="preserve">Fueron procesados y emitidos: 52 Dictámenes. 53 Providencias y 29 Informes. </t>
  </si>
  <si>
    <t>5 en proceso de analisis</t>
  </si>
  <si>
    <r>
      <t>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marzo 2022 se contabiliza más de 11</t>
    </r>
    <r>
      <rPr>
        <b/>
        <sz val="10"/>
        <color rgb="FF000000"/>
        <rFont val="Times New Roman"/>
        <family val="1"/>
      </rPr>
      <t xml:space="preserve"> audiencias y reuniones</t>
    </r>
    <r>
      <rPr>
        <sz val="10"/>
        <color rgb="FF000000"/>
        <rFont val="Times New Roman"/>
        <family val="1"/>
      </rPr>
      <t xml:space="preserve"> de la Máxima Autoridad de la SFP acompañada del  plantel directivo como política de puertas abiertas dentro del marco de los protocolos establecidos por el MSPyBS sobre el Protocolo Sanitario.</t>
    </r>
  </si>
  <si>
    <t>VICTOR ROLANDO LOPEZ VAZQUEZ</t>
  </si>
  <si>
    <t>https://www.contrataciones.gov.py/licitaciones/adjudicacion/425939-servicio-mantenimiento-reparacion-rodados-sfp-plurianual-1/resumen-adjudicacion.html#proveedores</t>
  </si>
  <si>
    <t>ISIDRO SALDAÑA FLORES</t>
  </si>
  <si>
    <t>https://www.contrataciones.gov.py/licitaciones/adjudicacion/432721-mantenimiento-reparacion-edificios-sfp-plurianual-1/resumen-adjudicacion.html</t>
  </si>
  <si>
    <t>LA INDEPENDENCIA DE SEGUROS SOCIEDAD ANONIMA</t>
  </si>
  <si>
    <t>https://www.contrataciones.gov.py/licitaciones/adjudicacion/433023-seguros-varios-sfp-1/resumen-adjudicacion.html</t>
  </si>
  <si>
    <t>ACTIVOS INTANGIBLES</t>
  </si>
  <si>
    <r>
      <t xml:space="preserve">Ejecucion Presupuestaria del 01 de julio al 30 de setiembre de 2023
</t>
    </r>
    <r>
      <rPr>
        <b/>
        <sz val="11"/>
        <color theme="1"/>
        <rFont val="Times New Roman"/>
        <family val="1"/>
      </rPr>
      <t>(en miles de guaraníes)</t>
    </r>
  </si>
  <si>
    <t>Auditoría de Ejecución Presupuestaria- Rendición de Cuentas  Julio 2022</t>
  </si>
  <si>
    <t>https://www.sfp.gov.py/sfp/seccion/141-auditoria-interna-institucional.html</t>
  </si>
  <si>
    <t>Auditoría de Ejecución Presupuestaria- Rendición de Cuentas  Agosto 2022</t>
  </si>
  <si>
    <t>Auditoría de Ejecución Presupuestaria- Rendición de Cuentas Septiembre 2022</t>
  </si>
  <si>
    <t>No  aplica</t>
  </si>
  <si>
    <t>julio</t>
  </si>
  <si>
    <t>agosto</t>
  </si>
  <si>
    <t>septiembre</t>
  </si>
  <si>
    <t>……..</t>
  </si>
  <si>
    <t>1 (presencial)</t>
  </si>
  <si>
    <t>7 (presencial)</t>
  </si>
  <si>
    <t>Julio</t>
  </si>
  <si>
    <t>el cierre administrativo de septiembre aun no se cierra / en la fecha de elaboración de informe 5/10/2023</t>
  </si>
  <si>
    <t>Septimebre</t>
  </si>
  <si>
    <t>1.277 usuarios habilitados en el SICCA -(operadores OEE)</t>
  </si>
  <si>
    <t xml:space="preserve">Utilización de al menos un módulo del SICCA por parte de las 421 Organismos y Entidades del Estado (OEE) </t>
  </si>
  <si>
    <t xml:space="preserve">142.524  usuarios registrados en el Portal Único del Empleo Público (PUEP) Paraguay Concursa, 64.904 Masculinos y 77.620 Femenino. </t>
  </si>
  <si>
    <t>Total de denuncias ingresadas : 22</t>
  </si>
  <si>
    <t>En ese contexto en el Periodo de Julio a Agosto de 2023, se han firmado convenios con la Universidad del Sol (UNADES), con el Instituto de Desarrollo (ID). También se firmó el Acuerdo Marco de Cooperación Interinstitucional entre la Universidad Columbia del Paraguay (UCP).  Se ha firmado el Convenio Marco de Cooperación Interinstitucional relativo a productos del Programa de Apoyo a la Agenda Digital (4650/OC-PR) entre el Ministerio de Tecnologías de la Información y Comunicación (MITIC) y la Secretaria de la Función Pública.</t>
  </si>
  <si>
    <t>sfp.gov.py/sfp/seccion/129-convenios-firmados.html</t>
  </si>
  <si>
    <t>Periodo: 1 de julio al 30 de septiembre de 2023</t>
  </si>
  <si>
    <t xml:space="preserve">Que por Ley N° 7158/2023 “Que crea el Ministerio de Economía y Finanzas”; establece en su “Artículo 10. De la absorción de la Secretaría de la Función Pública. Dispóngase la absorción de la Secretaría de la Función Pública, la cual, a partir de la vigencia de la presente ley, dependerá orgánicamente del Ministerio de Economía y Finanzas. Toda referencia legal y reglamentaria a la Secretaría de la Función Pública, se considerará realizada al Viceministerio de Capital Humano y Gestión Organizacional…”.                                                                                                                                                 Es así que el Viceministerio de Capital Humano y Desarrollo Organizacional se define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</si>
</sst>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64" formatCode="_-* #,##0.00\ _€_-;\-* #,##0.00\ _€_-;_-* &quot;-&quot;??\ _€_-;_-@_-"/>
    <numFmt numFmtId="165" formatCode="_(* #,##0_);_(* \(#,##0\);_(* &quot;-&quot;_);_(@_)"/>
    <numFmt numFmtId="166" formatCode="_(* #,##0.00_);_(* \(#,##0.00\);_(* &quot;-&quot;??_);_(@_)"/>
    <numFmt numFmtId="167" formatCode="_(* #,##0_);_(* \(#,##0\);_(* &quot;-&quot;??_);_(@_)"/>
    <numFmt numFmtId="168" formatCode="_-* #,##0\ _€_-;\-* #,##0\ _€_-;_-* &quot;-&quot;\ _€_-;_-@_-"/>
    <numFmt numFmtId="169" formatCode="0.0%"/>
  </numFmts>
  <fonts count="8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sz val="11"/>
      <color theme="1"/>
      <name val="Calibri"/>
      <family val="2"/>
    </font>
    <font>
      <b/>
      <u/>
      <sz val="11"/>
      <color theme="1"/>
      <name val="Calibri"/>
      <family val="2"/>
      <scheme val="minor"/>
    </font>
    <font>
      <sz val="11"/>
      <color theme="1"/>
      <name val="Calibri"/>
      <family val="2"/>
    </font>
    <font>
      <sz val="1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1"/>
      <color theme="1"/>
      <name val="Calibri"/>
      <family val="2"/>
    </font>
    <font>
      <u/>
      <sz val="11"/>
      <color theme="10"/>
      <name val="Calibri"/>
      <family val="2"/>
      <scheme val="minor"/>
    </font>
    <font>
      <sz val="8"/>
      <color theme="1"/>
      <name val="Calibri"/>
      <family val="2"/>
      <scheme val="minor"/>
    </font>
    <font>
      <sz val="12"/>
      <color theme="1"/>
      <name val="Times New Roman"/>
      <family val="1"/>
    </font>
    <font>
      <sz val="11"/>
      <color theme="1"/>
      <name val="Calibri"/>
      <family val="2"/>
      <scheme val="minor"/>
    </font>
    <font>
      <u/>
      <sz val="1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1"/>
      <name val="Calibri"/>
      <family val="2"/>
    </font>
    <font>
      <b/>
      <sz val="11"/>
      <name val="Calibri"/>
      <family val="2"/>
    </font>
    <font>
      <sz val="12"/>
      <color theme="1"/>
      <name val="Calibri"/>
      <family val="2"/>
      <scheme val="minor"/>
    </font>
    <font>
      <b/>
      <sz val="12"/>
      <color theme="1"/>
      <name val="Calibri"/>
      <family val="2"/>
      <scheme val="minor"/>
    </font>
    <font>
      <b/>
      <sz val="12"/>
      <color theme="1"/>
      <name val="Calibri"/>
      <family val="2"/>
    </font>
    <font>
      <b/>
      <sz val="16"/>
      <color theme="1"/>
      <name val="Calibri"/>
      <family val="2"/>
    </font>
    <font>
      <b/>
      <sz val="9"/>
      <color theme="1"/>
      <name val="Calibri"/>
      <family val="2"/>
      <scheme val="minor"/>
    </font>
    <font>
      <sz val="11"/>
      <color theme="1"/>
      <name val="Calibri"/>
      <family val="2"/>
      <scheme val="minor"/>
    </font>
    <font>
      <sz val="8"/>
      <name val="Calibri"/>
      <family val="2"/>
    </font>
    <font>
      <u/>
      <sz val="7"/>
      <name val="Calibri"/>
      <family val="2"/>
      <scheme val="minor"/>
    </font>
    <font>
      <sz val="7"/>
      <name val="Calibri"/>
      <family val="2"/>
      <scheme val="minor"/>
    </font>
    <font>
      <u/>
      <sz val="10"/>
      <name val="Calibri"/>
      <family val="2"/>
      <scheme val="minor"/>
    </font>
    <font>
      <b/>
      <sz val="11"/>
      <name val="Calibri"/>
      <family val="2"/>
      <scheme val="minor"/>
    </font>
    <font>
      <sz val="11"/>
      <color theme="1"/>
      <name val="Times New Roman"/>
      <family val="1"/>
    </font>
    <font>
      <b/>
      <sz val="12"/>
      <color theme="1"/>
      <name val="Times New Roman"/>
      <family val="1"/>
    </font>
    <font>
      <b/>
      <sz val="11"/>
      <color theme="1"/>
      <name val="Times New Roman"/>
      <family val="1"/>
    </font>
    <font>
      <sz val="11"/>
      <name val="Times New Roman"/>
      <family val="1"/>
    </font>
    <font>
      <b/>
      <sz val="11"/>
      <name val="Times New Roman"/>
      <family val="1"/>
    </font>
    <font>
      <u/>
      <sz val="11"/>
      <color theme="1"/>
      <name val="Calibri"/>
      <family val="2"/>
      <scheme val="minor"/>
    </font>
    <font>
      <sz val="9"/>
      <color theme="1"/>
      <name val="Times New Roman"/>
      <family val="1"/>
    </font>
    <font>
      <sz val="9"/>
      <name val="Times New Roman"/>
      <family val="1"/>
    </font>
    <font>
      <sz val="7"/>
      <color theme="1"/>
      <name val="Times New Roman"/>
      <family val="1"/>
    </font>
    <font>
      <sz val="8"/>
      <color rgb="FF000000"/>
      <name val="Times New Roman"/>
      <family val="1"/>
    </font>
    <font>
      <sz val="7"/>
      <color rgb="FF000000"/>
      <name val="Times New Roman"/>
      <family val="1"/>
    </font>
    <font>
      <sz val="11"/>
      <color theme="1"/>
      <name val="Calibri"/>
      <family val="2"/>
      <scheme val="minor"/>
    </font>
    <font>
      <sz val="20"/>
      <color theme="1"/>
      <name val="Calibri"/>
      <family val="2"/>
      <scheme val="minor"/>
    </font>
    <font>
      <sz val="20"/>
      <color theme="1"/>
      <name val="Times New Roman"/>
      <family val="1"/>
    </font>
    <font>
      <b/>
      <sz val="11"/>
      <color rgb="FF000000"/>
      <name val="Calibri"/>
      <family val="2"/>
      <scheme val="minor"/>
    </font>
    <font>
      <b/>
      <sz val="11"/>
      <color rgb="FF000000"/>
      <name val="Times New Roman"/>
      <family val="1"/>
    </font>
    <font>
      <b/>
      <sz val="12"/>
      <color rgb="FF000000"/>
      <name val="Times New Roman"/>
      <family val="1"/>
    </font>
    <font>
      <sz val="11"/>
      <color rgb="FF000000"/>
      <name val="Times New Roman"/>
      <family val="1"/>
    </font>
    <font>
      <b/>
      <sz val="12"/>
      <color rgb="FF000000"/>
      <name val="Calibri"/>
      <family val="2"/>
      <scheme val="minor"/>
    </font>
    <font>
      <sz val="12"/>
      <name val="Times New Roman"/>
      <family val="1"/>
    </font>
    <font>
      <b/>
      <sz val="10"/>
      <color rgb="FF000000"/>
      <name val="Times New Roman"/>
      <family val="1"/>
    </font>
    <font>
      <sz val="11"/>
      <color rgb="FF000000"/>
      <name val="Calibri"/>
      <family val="2"/>
      <scheme val="minor"/>
    </font>
    <font>
      <b/>
      <sz val="10"/>
      <name val="Times New Roman"/>
      <family val="1"/>
    </font>
    <font>
      <sz val="10"/>
      <name val="Times New Roman"/>
      <family val="1"/>
    </font>
    <font>
      <u/>
      <sz val="8"/>
      <color theme="10"/>
      <name val="Calibri"/>
      <family val="2"/>
      <scheme val="minor"/>
    </font>
    <font>
      <sz val="10"/>
      <color theme="1"/>
      <name val="Calibri"/>
      <family val="2"/>
    </font>
    <font>
      <sz val="11"/>
      <color rgb="FFFF0000"/>
      <name val="Times New Roman"/>
      <family val="1"/>
    </font>
    <font>
      <sz val="12"/>
      <color rgb="FFFF0000"/>
      <name val="Times New Roman"/>
      <family val="1"/>
    </font>
    <font>
      <sz val="8"/>
      <color theme="1"/>
      <name val="Times New Roman"/>
      <family val="1"/>
    </font>
    <font>
      <b/>
      <sz val="8"/>
      <color rgb="FFFF0000"/>
      <name val="Times New Roman"/>
      <family val="1"/>
    </font>
    <font>
      <b/>
      <sz val="8"/>
      <color theme="1"/>
      <name val="Times New Roman"/>
      <family val="1"/>
    </font>
    <font>
      <b/>
      <sz val="11"/>
      <color rgb="FFFF0000"/>
      <name val="Times New Roman"/>
      <family val="1"/>
    </font>
    <font>
      <sz val="11"/>
      <color rgb="FFFF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0CECE"/>
        <bgColor indexed="64"/>
      </patternFill>
    </fill>
    <fill>
      <patternFill patternType="solid">
        <fgColor rgb="FFD9D9D9"/>
        <bgColor indexed="64"/>
      </patternFill>
    </fill>
    <fill>
      <patternFill patternType="solid">
        <fgColor rgb="FFAEAAAA"/>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s>
  <cellStyleXfs count="1338">
    <xf numFmtId="0" fontId="0" fillId="0" borderId="0">
      <alignment vertical="center"/>
    </xf>
    <xf numFmtId="0" fontId="33" fillId="0" borderId="0" applyNumberFormat="0" applyFill="0" applyBorder="0" applyAlignment="0" applyProtection="0">
      <alignment vertical="center"/>
    </xf>
    <xf numFmtId="0" fontId="36" fillId="0" borderId="0">
      <alignment vertical="center"/>
    </xf>
    <xf numFmtId="165" fontId="48" fillId="0" borderId="0" applyFont="0" applyFill="0" applyBorder="0" applyAlignment="0" applyProtection="0"/>
    <xf numFmtId="0" fontId="48" fillId="0" borderId="0">
      <alignment vertical="center"/>
    </xf>
    <xf numFmtId="0" fontId="16" fillId="0" borderId="0">
      <alignment vertical="center"/>
    </xf>
    <xf numFmtId="165" fontId="16" fillId="0" borderId="0" applyFont="0" applyFill="0" applyBorder="0" applyAlignment="0" applyProtection="0"/>
    <xf numFmtId="0" fontId="16" fillId="0" borderId="0">
      <alignment vertical="center"/>
    </xf>
    <xf numFmtId="0" fontId="14" fillId="0" borderId="0">
      <alignment vertical="center"/>
    </xf>
    <xf numFmtId="165" fontId="14" fillId="0" borderId="0" applyFont="0" applyFill="0" applyBorder="0" applyAlignment="0" applyProtection="0"/>
    <xf numFmtId="0" fontId="14" fillId="0" borderId="0">
      <alignment vertical="center"/>
    </xf>
    <xf numFmtId="164" fontId="65" fillId="0" borderId="0" applyFont="0" applyFill="0" applyBorder="0" applyAlignment="0" applyProtection="0"/>
    <xf numFmtId="0" fontId="10" fillId="0" borderId="0">
      <alignment vertical="center"/>
    </xf>
    <xf numFmtId="0" fontId="10" fillId="0" borderId="0">
      <alignment vertical="center"/>
    </xf>
    <xf numFmtId="165" fontId="10" fillId="0" borderId="0" applyFont="0" applyFill="0" applyBorder="0" applyAlignment="0" applyProtection="0"/>
    <xf numFmtId="0" fontId="10" fillId="0" borderId="0">
      <alignment vertical="center"/>
    </xf>
    <xf numFmtId="0" fontId="10" fillId="0" borderId="0">
      <alignment vertical="center"/>
    </xf>
    <xf numFmtId="165" fontId="10" fillId="0" borderId="0" applyFont="0" applyFill="0" applyBorder="0" applyAlignment="0" applyProtection="0"/>
    <xf numFmtId="0" fontId="10" fillId="0" borderId="0">
      <alignment vertical="center"/>
    </xf>
    <xf numFmtId="0" fontId="10" fillId="0" borderId="0">
      <alignment vertical="center"/>
    </xf>
    <xf numFmtId="165" fontId="10" fillId="0" borderId="0" applyFont="0" applyFill="0" applyBorder="0" applyAlignment="0" applyProtection="0"/>
    <xf numFmtId="0" fontId="10" fillId="0" borderId="0">
      <alignment vertical="center"/>
    </xf>
    <xf numFmtId="164" fontId="10" fillId="0" borderId="0" applyFont="0" applyFill="0" applyBorder="0" applyAlignment="0" applyProtection="0"/>
    <xf numFmtId="0" fontId="10" fillId="0" borderId="0">
      <alignment vertical="center"/>
    </xf>
    <xf numFmtId="41" fontId="10" fillId="0" borderId="0" applyFont="0" applyFill="0" applyBorder="0" applyAlignment="0" applyProtection="0"/>
    <xf numFmtId="0" fontId="10" fillId="0" borderId="0">
      <alignment vertical="center"/>
    </xf>
    <xf numFmtId="0" fontId="10" fillId="0" borderId="0">
      <alignment vertical="center"/>
    </xf>
    <xf numFmtId="41" fontId="10" fillId="0" borderId="0" applyFont="0" applyFill="0" applyBorder="0" applyAlignment="0" applyProtection="0"/>
    <xf numFmtId="0" fontId="10" fillId="0" borderId="0">
      <alignment vertical="center"/>
    </xf>
    <xf numFmtId="0" fontId="10" fillId="0" borderId="0">
      <alignment vertical="center"/>
    </xf>
    <xf numFmtId="41" fontId="10" fillId="0" borderId="0" applyFont="0" applyFill="0" applyBorder="0" applyAlignment="0" applyProtection="0"/>
    <xf numFmtId="0" fontId="10" fillId="0" borderId="0">
      <alignment vertical="center"/>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9" fillId="0" borderId="0">
      <alignment vertical="center"/>
    </xf>
    <xf numFmtId="0" fontId="9" fillId="0" borderId="0">
      <alignment vertical="center"/>
    </xf>
    <xf numFmtId="165" fontId="9" fillId="0" borderId="0" applyFont="0" applyFill="0" applyBorder="0" applyAlignment="0" applyProtection="0"/>
    <xf numFmtId="0" fontId="9" fillId="0" borderId="0">
      <alignment vertical="center"/>
    </xf>
    <xf numFmtId="0" fontId="9" fillId="0" borderId="0">
      <alignment vertical="center"/>
    </xf>
    <xf numFmtId="165" fontId="9" fillId="0" borderId="0" applyFont="0" applyFill="0" applyBorder="0" applyAlignment="0" applyProtection="0"/>
    <xf numFmtId="0" fontId="9" fillId="0" borderId="0">
      <alignment vertical="center"/>
    </xf>
    <xf numFmtId="0" fontId="9" fillId="0" borderId="0">
      <alignment vertical="center"/>
    </xf>
    <xf numFmtId="165" fontId="9" fillId="0" borderId="0" applyFont="0" applyFill="0" applyBorder="0" applyAlignment="0" applyProtection="0"/>
    <xf numFmtId="0" fontId="9" fillId="0" borderId="0">
      <alignment vertical="center"/>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0">
      <alignment vertical="center"/>
    </xf>
    <xf numFmtId="0" fontId="8" fillId="0" borderId="0">
      <alignment vertical="center"/>
    </xf>
    <xf numFmtId="165" fontId="8" fillId="0" borderId="0" applyFont="0" applyFill="0" applyBorder="0" applyAlignment="0" applyProtection="0"/>
    <xf numFmtId="0" fontId="8" fillId="0" borderId="0">
      <alignment vertical="center"/>
    </xf>
    <xf numFmtId="0" fontId="8" fillId="0" borderId="0">
      <alignment vertical="center"/>
    </xf>
    <xf numFmtId="165" fontId="8" fillId="0" borderId="0" applyFont="0" applyFill="0" applyBorder="0" applyAlignment="0" applyProtection="0"/>
    <xf numFmtId="0" fontId="8" fillId="0" borderId="0">
      <alignment vertical="center"/>
    </xf>
    <xf numFmtId="0" fontId="8" fillId="0" borderId="0">
      <alignment vertical="center"/>
    </xf>
    <xf numFmtId="165" fontId="8" fillId="0" borderId="0" applyFont="0" applyFill="0" applyBorder="0" applyAlignment="0" applyProtection="0"/>
    <xf numFmtId="0" fontId="8" fillId="0" borderId="0">
      <alignment vertical="center"/>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164"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164" fontId="6" fillId="0" borderId="0" applyFont="0" applyFill="0" applyBorder="0" applyAlignment="0" applyProtection="0"/>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164"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164" fontId="5" fillId="0" borderId="0" applyFont="0" applyFill="0" applyBorder="0" applyAlignment="0" applyProtection="0"/>
    <xf numFmtId="0" fontId="5" fillId="0" borderId="0">
      <alignment vertical="center"/>
    </xf>
    <xf numFmtId="168" fontId="5" fillId="0" borderId="0" applyFont="0" applyFill="0" applyBorder="0" applyAlignment="0" applyProtection="0"/>
    <xf numFmtId="0" fontId="5" fillId="0" borderId="0">
      <alignment vertical="center"/>
    </xf>
    <xf numFmtId="0" fontId="5" fillId="0" borderId="0">
      <alignment vertical="center"/>
    </xf>
    <xf numFmtId="168" fontId="5" fillId="0" borderId="0" applyFont="0" applyFill="0" applyBorder="0" applyAlignment="0" applyProtection="0"/>
    <xf numFmtId="0" fontId="5" fillId="0" borderId="0">
      <alignment vertical="center"/>
    </xf>
    <xf numFmtId="0" fontId="5" fillId="0" borderId="0">
      <alignment vertical="center"/>
    </xf>
    <xf numFmtId="168" fontId="5" fillId="0" borderId="0" applyFont="0" applyFill="0" applyBorder="0" applyAlignment="0" applyProtection="0"/>
    <xf numFmtId="0" fontId="5" fillId="0" borderId="0">
      <alignment vertical="center"/>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0" fontId="4" fillId="0" borderId="0">
      <alignment vertical="center"/>
    </xf>
    <xf numFmtId="168" fontId="4" fillId="0" borderId="0" applyFont="0" applyFill="0" applyBorder="0" applyAlignment="0" applyProtection="0"/>
    <xf numFmtId="0" fontId="4" fillId="0" borderId="0">
      <alignment vertical="center"/>
    </xf>
    <xf numFmtId="0" fontId="4" fillId="0" borderId="0">
      <alignment vertical="center"/>
    </xf>
    <xf numFmtId="168" fontId="4" fillId="0" borderId="0" applyFont="0" applyFill="0" applyBorder="0" applyAlignment="0" applyProtection="0"/>
    <xf numFmtId="0" fontId="4" fillId="0" borderId="0">
      <alignment vertical="center"/>
    </xf>
    <xf numFmtId="0" fontId="4" fillId="0" borderId="0">
      <alignment vertical="center"/>
    </xf>
    <xf numFmtId="168"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0" fontId="4" fillId="0" borderId="0">
      <alignment vertical="center"/>
    </xf>
    <xf numFmtId="41"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168" fontId="3" fillId="0" borderId="0" applyFont="0" applyFill="0" applyBorder="0" applyAlignment="0" applyProtection="0"/>
    <xf numFmtId="0" fontId="3" fillId="0" borderId="0">
      <alignment vertical="center"/>
    </xf>
    <xf numFmtId="0" fontId="3" fillId="0" borderId="0">
      <alignment vertical="center"/>
    </xf>
    <xf numFmtId="168" fontId="3" fillId="0" borderId="0" applyFont="0" applyFill="0" applyBorder="0" applyAlignment="0" applyProtection="0"/>
    <xf numFmtId="0" fontId="3" fillId="0" borderId="0">
      <alignment vertical="center"/>
    </xf>
    <xf numFmtId="0" fontId="3" fillId="0" borderId="0">
      <alignment vertical="center"/>
    </xf>
    <xf numFmtId="168"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168" fontId="3" fillId="0" borderId="0" applyFont="0" applyFill="0" applyBorder="0" applyAlignment="0" applyProtection="0"/>
    <xf numFmtId="0" fontId="3" fillId="0" borderId="0">
      <alignment vertical="center"/>
    </xf>
    <xf numFmtId="0" fontId="3" fillId="0" borderId="0">
      <alignment vertical="center"/>
    </xf>
    <xf numFmtId="168" fontId="3" fillId="0" borderId="0" applyFont="0" applyFill="0" applyBorder="0" applyAlignment="0" applyProtection="0"/>
    <xf numFmtId="0" fontId="3" fillId="0" borderId="0">
      <alignment vertical="center"/>
    </xf>
    <xf numFmtId="0" fontId="3" fillId="0" borderId="0">
      <alignment vertical="center"/>
    </xf>
    <xf numFmtId="168"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41"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168" fontId="2" fillId="0" borderId="0" applyFont="0" applyFill="0" applyBorder="0" applyAlignment="0" applyProtection="0"/>
    <xf numFmtId="0" fontId="2" fillId="0" borderId="0">
      <alignment vertical="center"/>
    </xf>
    <xf numFmtId="0" fontId="2" fillId="0" borderId="0">
      <alignment vertical="center"/>
    </xf>
    <xf numFmtId="168" fontId="2" fillId="0" borderId="0" applyFont="0" applyFill="0" applyBorder="0" applyAlignment="0" applyProtection="0"/>
    <xf numFmtId="0" fontId="2" fillId="0" borderId="0">
      <alignment vertical="center"/>
    </xf>
    <xf numFmtId="0" fontId="2" fillId="0" borderId="0">
      <alignment vertical="center"/>
    </xf>
    <xf numFmtId="168"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168" fontId="2" fillId="0" borderId="0" applyFont="0" applyFill="0" applyBorder="0" applyAlignment="0" applyProtection="0"/>
    <xf numFmtId="0" fontId="2" fillId="0" borderId="0">
      <alignment vertical="center"/>
    </xf>
    <xf numFmtId="0" fontId="2" fillId="0" borderId="0">
      <alignment vertical="center"/>
    </xf>
    <xf numFmtId="168" fontId="2" fillId="0" borderId="0" applyFont="0" applyFill="0" applyBorder="0" applyAlignment="0" applyProtection="0"/>
    <xf numFmtId="0" fontId="2" fillId="0" borderId="0">
      <alignment vertical="center"/>
    </xf>
    <xf numFmtId="0" fontId="2" fillId="0" borderId="0">
      <alignment vertical="center"/>
    </xf>
    <xf numFmtId="168"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410">
    <xf numFmtId="0" fontId="0" fillId="0" borderId="0" xfId="0">
      <alignment vertical="center"/>
    </xf>
    <xf numFmtId="0" fontId="18" fillId="0" borderId="0" xfId="0" applyFont="1" applyFill="1" applyBorder="1" applyAlignment="1">
      <alignment horizontal="left" vertical="center"/>
    </xf>
    <xf numFmtId="0" fontId="59" fillId="0" borderId="1" xfId="1" applyFont="1" applyFill="1" applyBorder="1">
      <alignment vertical="center"/>
    </xf>
    <xf numFmtId="0" fontId="15" fillId="0" borderId="1" xfId="0" applyFont="1" applyFill="1" applyBorder="1" applyAlignment="1">
      <alignment vertical="center" wrapText="1"/>
    </xf>
    <xf numFmtId="0" fontId="0" fillId="0" borderId="0" xfId="0" applyFill="1">
      <alignment vertical="center"/>
    </xf>
    <xf numFmtId="0" fontId="54" fillId="0" borderId="0" xfId="0" applyFont="1" applyFill="1">
      <alignment vertical="center"/>
    </xf>
    <xf numFmtId="0" fontId="54" fillId="0" borderId="1" xfId="0" applyFont="1" applyFill="1" applyBorder="1" applyAlignment="1">
      <alignment vertical="center" wrapText="1"/>
    </xf>
    <xf numFmtId="0" fontId="45" fillId="0" borderId="0" xfId="0" applyFont="1" applyFill="1">
      <alignment vertical="center"/>
    </xf>
    <xf numFmtId="0" fontId="0" fillId="0" borderId="0" xfId="0" applyFill="1" applyBorder="1">
      <alignment vertical="center"/>
    </xf>
    <xf numFmtId="0" fontId="24" fillId="0" borderId="0" xfId="0" applyFont="1" applyFill="1" applyAlignment="1">
      <alignment vertical="center"/>
    </xf>
    <xf numFmtId="0" fontId="43" fillId="0" borderId="0" xfId="0" applyFont="1" applyFill="1">
      <alignment vertical="center"/>
    </xf>
    <xf numFmtId="0" fontId="44" fillId="0" borderId="0" xfId="0" applyFont="1" applyFill="1">
      <alignment vertical="center"/>
    </xf>
    <xf numFmtId="0" fontId="44" fillId="0" borderId="0" xfId="0" applyFont="1" applyFill="1" applyAlignment="1">
      <alignment vertical="center"/>
    </xf>
    <xf numFmtId="0" fontId="23" fillId="0" borderId="0" xfId="0" applyFont="1" applyFill="1" applyAlignment="1">
      <alignment vertical="center"/>
    </xf>
    <xf numFmtId="0" fontId="0" fillId="0" borderId="0" xfId="0" applyFill="1" applyBorder="1" applyAlignment="1">
      <alignment vertical="center" wrapText="1"/>
    </xf>
    <xf numFmtId="0" fontId="23" fillId="0" borderId="0" xfId="0" applyFont="1" applyFill="1">
      <alignment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justify" vertical="center" wrapText="1"/>
    </xf>
    <xf numFmtId="0" fontId="29" fillId="0" borderId="1" xfId="0" applyFont="1" applyFill="1" applyBorder="1" applyAlignment="1">
      <alignment vertical="center"/>
    </xf>
    <xf numFmtId="0" fontId="27" fillId="0" borderId="1" xfId="0" applyFont="1" applyFill="1" applyBorder="1" applyAlignment="1">
      <alignment horizontal="center" vertical="top" wrapText="1"/>
    </xf>
    <xf numFmtId="0" fontId="31" fillId="0" borderId="1" xfId="0" applyFont="1" applyFill="1" applyBorder="1">
      <alignment vertical="center"/>
    </xf>
    <xf numFmtId="0" fontId="30" fillId="0" borderId="1" xfId="0" applyFont="1" applyFill="1" applyBorder="1">
      <alignment vertical="center"/>
    </xf>
    <xf numFmtId="0" fontId="27" fillId="0" borderId="0" xfId="0" applyFont="1" applyFill="1" applyBorder="1" applyAlignment="1">
      <alignment horizontal="center" vertical="top" wrapText="1"/>
    </xf>
    <xf numFmtId="0" fontId="31" fillId="0" borderId="0" xfId="0" applyFont="1" applyFill="1" applyBorder="1">
      <alignment vertical="center"/>
    </xf>
    <xf numFmtId="0" fontId="30" fillId="0" borderId="0" xfId="0" applyFont="1" applyFill="1" applyBorder="1">
      <alignment vertical="center"/>
    </xf>
    <xf numFmtId="0" fontId="28" fillId="0" borderId="0" xfId="0" applyFont="1" applyFill="1">
      <alignment vertical="center"/>
    </xf>
    <xf numFmtId="0" fontId="26" fillId="0" borderId="0" xfId="0" applyFont="1" applyFill="1" applyAlignment="1">
      <alignment vertical="center" wrapText="1"/>
    </xf>
    <xf numFmtId="0" fontId="34" fillId="0" borderId="0" xfId="0" applyFont="1" applyFill="1" applyAlignment="1">
      <alignment vertical="center" wrapText="1"/>
    </xf>
    <xf numFmtId="0" fontId="0" fillId="0" borderId="0" xfId="0" applyFill="1" applyAlignment="1">
      <alignment horizontal="left" vertical="center"/>
    </xf>
    <xf numFmtId="0" fontId="0" fillId="0" borderId="1" xfId="0" applyFill="1" applyBorder="1">
      <alignment vertical="center"/>
    </xf>
    <xf numFmtId="0" fontId="28" fillId="0" borderId="6" xfId="0" applyFont="1" applyFill="1" applyBorder="1" applyAlignment="1">
      <alignment horizontal="center" vertical="center"/>
    </xf>
    <xf numFmtId="0" fontId="28" fillId="0" borderId="8" xfId="0" applyFont="1" applyFill="1" applyBorder="1" applyAlignment="1">
      <alignment horizontal="center" vertical="center"/>
    </xf>
    <xf numFmtId="0" fontId="21"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37" fillId="0" borderId="1" xfId="1" applyFont="1" applyFill="1" applyBorder="1" applyAlignment="1">
      <alignment horizontal="center" vertical="center" wrapText="1"/>
    </xf>
    <xf numFmtId="0" fontId="15" fillId="0" borderId="0" xfId="0" applyFont="1" applyFill="1">
      <alignment vertical="center"/>
    </xf>
    <xf numFmtId="0" fontId="52" fillId="0" borderId="1" xfId="1" applyFont="1" applyFill="1" applyBorder="1" applyAlignment="1">
      <alignment vertical="center" wrapText="1"/>
    </xf>
    <xf numFmtId="0" fontId="17" fillId="0" borderId="1" xfId="0" applyFont="1" applyFill="1" applyBorder="1" applyAlignment="1">
      <alignment vertical="center" wrapText="1"/>
    </xf>
    <xf numFmtId="0" fontId="23" fillId="0" borderId="12" xfId="0" applyFont="1" applyFill="1" applyBorder="1" applyAlignment="1">
      <alignment horizontal="center" vertical="center"/>
    </xf>
    <xf numFmtId="0" fontId="20" fillId="0" borderId="1" xfId="0" applyFont="1" applyFill="1" applyBorder="1" applyAlignment="1">
      <alignment vertical="center" wrapText="1"/>
    </xf>
    <xf numFmtId="0" fontId="59" fillId="0" borderId="1" xfId="1" applyFont="1" applyFill="1" applyBorder="1" applyAlignment="1">
      <alignment vertical="center" wrapText="1"/>
    </xf>
    <xf numFmtId="0" fontId="37" fillId="0" borderId="7" xfId="1" applyFont="1" applyFill="1" applyBorder="1" applyAlignment="1">
      <alignment vertical="center" wrapText="1"/>
    </xf>
    <xf numFmtId="0" fontId="18"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3" fillId="0" borderId="0" xfId="1" applyFill="1" applyBorder="1" applyAlignment="1">
      <alignment horizontal="left" vertical="center" wrapText="1"/>
    </xf>
    <xf numFmtId="0" fontId="0" fillId="0" borderId="0" xfId="0" applyFill="1" applyAlignment="1">
      <alignment horizontal="center"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53" fillId="3" borderId="1" xfId="0" applyFont="1" applyFill="1" applyBorder="1" applyAlignment="1">
      <alignment vertical="center" wrapText="1"/>
    </xf>
    <xf numFmtId="0" fontId="46" fillId="2" borderId="3" xfId="0" applyFont="1" applyFill="1" applyBorder="1" applyAlignment="1">
      <alignment vertical="center" wrapText="1"/>
    </xf>
    <xf numFmtId="0" fontId="42" fillId="2" borderId="1" xfId="0" applyFont="1" applyFill="1" applyBorder="1" applyAlignment="1">
      <alignment horizontal="center" vertical="center" wrapText="1"/>
    </xf>
    <xf numFmtId="0" fontId="53" fillId="2" borderId="1" xfId="0" applyFont="1" applyFill="1" applyBorder="1">
      <alignment vertical="center"/>
    </xf>
    <xf numFmtId="0" fontId="41" fillId="3" borderId="1" xfId="0" applyFont="1" applyFill="1" applyBorder="1" applyAlignment="1">
      <alignment horizontal="center" vertical="center" wrapText="1"/>
    </xf>
    <xf numFmtId="0" fontId="41" fillId="3" borderId="1" xfId="0" applyFont="1" applyFill="1" applyBorder="1" applyAlignment="1">
      <alignment horizontal="left" vertical="center" wrapText="1"/>
    </xf>
    <xf numFmtId="0" fontId="49" fillId="3" borderId="1" xfId="0" applyFont="1" applyFill="1" applyBorder="1" applyAlignment="1">
      <alignment horizontal="left" vertical="center" wrapText="1"/>
    </xf>
    <xf numFmtId="0" fontId="37" fillId="3" borderId="1" xfId="1" applyFont="1" applyFill="1" applyBorder="1" applyAlignment="1">
      <alignment vertical="center" wrapText="1"/>
    </xf>
    <xf numFmtId="16" fontId="41" fillId="3"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9" fontId="41" fillId="3" borderId="1" xfId="0" applyNumberFormat="1" applyFont="1" applyFill="1" applyBorder="1" applyAlignment="1">
      <alignment horizontal="center" vertical="center" wrapText="1"/>
    </xf>
    <xf numFmtId="0" fontId="50" fillId="3" borderId="1" xfId="1" applyFont="1" applyFill="1" applyBorder="1" applyAlignment="1">
      <alignment horizontal="left" vertical="center" wrapText="1"/>
    </xf>
    <xf numFmtId="0" fontId="51" fillId="3" borderId="1" xfId="0" applyFont="1" applyFill="1" applyBorder="1" applyAlignment="1">
      <alignment horizontal="left" vertical="center"/>
    </xf>
    <xf numFmtId="0" fontId="25" fillId="2" borderId="1" xfId="0" applyFont="1" applyFill="1" applyBorder="1">
      <alignment vertical="center"/>
    </xf>
    <xf numFmtId="0" fontId="23" fillId="2" borderId="1" xfId="0" applyFont="1" applyFill="1" applyBorder="1">
      <alignment vertical="center"/>
    </xf>
    <xf numFmtId="0" fontId="0" fillId="3" borderId="1" xfId="0" applyFill="1" applyBorder="1">
      <alignment vertical="center"/>
    </xf>
    <xf numFmtId="0" fontId="0" fillId="2" borderId="1" xfId="0" applyFill="1" applyBorder="1">
      <alignment vertical="center"/>
    </xf>
    <xf numFmtId="0" fontId="28" fillId="3" borderId="14" xfId="0" applyFont="1" applyFill="1" applyBorder="1" applyAlignment="1">
      <alignment horizontal="center" vertical="center"/>
    </xf>
    <xf numFmtId="0" fontId="28" fillId="3" borderId="2" xfId="0" applyFont="1" applyFill="1" applyBorder="1" applyAlignment="1">
      <alignment horizontal="center" vertical="center"/>
    </xf>
    <xf numFmtId="0" fontId="0" fillId="3" borderId="1" xfId="0" applyFill="1" applyBorder="1" applyAlignment="1">
      <alignment horizontal="left" vertical="center"/>
    </xf>
    <xf numFmtId="0" fontId="28" fillId="3" borderId="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35" fillId="3" borderId="1" xfId="0" applyFont="1" applyFill="1" applyBorder="1" applyAlignment="1">
      <alignment vertical="center" wrapText="1"/>
    </xf>
    <xf numFmtId="0" fontId="0" fillId="2" borderId="0" xfId="0" applyFill="1">
      <alignment vertical="center"/>
    </xf>
    <xf numFmtId="0" fontId="12" fillId="2" borderId="0" xfId="0" applyFont="1" applyFill="1">
      <alignment vertical="center"/>
    </xf>
    <xf numFmtId="0" fontId="33" fillId="3" borderId="1" xfId="1" applyFill="1" applyBorder="1" applyAlignment="1">
      <alignment vertical="center" wrapText="1"/>
    </xf>
    <xf numFmtId="0" fontId="15" fillId="2" borderId="8" xfId="0" applyFont="1" applyFill="1" applyBorder="1">
      <alignment vertical="center"/>
    </xf>
    <xf numFmtId="0" fontId="44" fillId="2" borderId="3" xfId="0" applyFont="1" applyFill="1" applyBorder="1">
      <alignment vertical="center"/>
    </xf>
    <xf numFmtId="0" fontId="44" fillId="2" borderId="4" xfId="0" applyFont="1" applyFill="1" applyBorder="1">
      <alignment vertical="center"/>
    </xf>
    <xf numFmtId="0" fontId="15" fillId="2" borderId="4" xfId="0" applyFont="1" applyFill="1" applyBorder="1">
      <alignment vertical="center"/>
    </xf>
    <xf numFmtId="0" fontId="15" fillId="2" borderId="5" xfId="0" applyFont="1" applyFill="1" applyBorder="1">
      <alignment vertical="center"/>
    </xf>
    <xf numFmtId="0" fontId="23" fillId="2" borderId="1" xfId="4" applyFont="1" applyFill="1" applyBorder="1" applyAlignment="1">
      <alignment horizontal="center" vertical="center"/>
    </xf>
    <xf numFmtId="0" fontId="38" fillId="2" borderId="1" xfId="4" applyFont="1" applyFill="1" applyBorder="1" applyAlignment="1">
      <alignment horizontal="center" vertical="center"/>
    </xf>
    <xf numFmtId="165" fontId="23" fillId="3" borderId="1" xfId="3" applyFont="1" applyFill="1" applyBorder="1" applyAlignment="1">
      <alignment horizontal="center" vertical="center"/>
    </xf>
    <xf numFmtId="165" fontId="23" fillId="3" borderId="1" xfId="3" applyFont="1" applyFill="1" applyBorder="1" applyAlignment="1">
      <alignment vertical="center" wrapText="1"/>
    </xf>
    <xf numFmtId="165" fontId="23" fillId="3" borderId="1" xfId="3" applyFont="1" applyFill="1" applyBorder="1" applyAlignment="1">
      <alignment vertical="center"/>
    </xf>
    <xf numFmtId="0" fontId="45"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23" fillId="2" borderId="1" xfId="0" applyFont="1" applyFill="1" applyBorder="1" applyAlignment="1">
      <alignment horizontal="center" vertical="center" wrapText="1"/>
    </xf>
    <xf numFmtId="0" fontId="55" fillId="2" borderId="0" xfId="0" applyFont="1" applyFill="1">
      <alignment vertical="center"/>
    </xf>
    <xf numFmtId="0" fontId="54" fillId="2" borderId="0" xfId="0" applyFont="1" applyFill="1">
      <alignment vertical="center"/>
    </xf>
    <xf numFmtId="0" fontId="58" fillId="2" borderId="1" xfId="0" applyFont="1" applyFill="1" applyBorder="1" applyAlignment="1">
      <alignment vertical="center" wrapText="1"/>
    </xf>
    <xf numFmtId="0" fontId="58" fillId="2" borderId="1" xfId="0" applyFont="1" applyFill="1" applyBorder="1">
      <alignment vertical="center"/>
    </xf>
    <xf numFmtId="0" fontId="56" fillId="2" borderId="1" xfId="0" applyFont="1" applyFill="1" applyBorder="1">
      <alignment vertical="center"/>
    </xf>
    <xf numFmtId="0" fontId="13" fillId="3" borderId="1" xfId="0" applyFont="1" applyFill="1" applyBorder="1" applyAlignment="1">
      <alignment vertical="center" wrapText="1"/>
    </xf>
    <xf numFmtId="0" fontId="57" fillId="2" borderId="1" xfId="0" applyFont="1" applyFill="1" applyBorder="1">
      <alignment vertical="center"/>
    </xf>
    <xf numFmtId="0" fontId="54" fillId="2" borderId="1" xfId="0" applyFont="1" applyFill="1" applyBorder="1" applyAlignment="1">
      <alignment vertical="center" wrapText="1"/>
    </xf>
    <xf numFmtId="0" fontId="25" fillId="2" borderId="1" xfId="0" applyFont="1" applyFill="1" applyBorder="1" applyAlignment="1">
      <alignment horizontal="center" vertical="center"/>
    </xf>
    <xf numFmtId="0" fontId="35" fillId="0" borderId="7" xfId="0" applyFont="1" applyFill="1" applyBorder="1" applyAlignment="1">
      <alignment horizontal="center" vertical="center" wrapText="1"/>
    </xf>
    <xf numFmtId="0" fontId="37" fillId="0" borderId="7" xfId="1" applyFont="1" applyFill="1" applyBorder="1" applyAlignment="1">
      <alignment horizontal="center" vertical="center" wrapText="1"/>
    </xf>
    <xf numFmtId="0" fontId="35" fillId="0" borderId="7" xfId="0" applyFont="1" applyFill="1" applyBorder="1" applyAlignment="1">
      <alignment horizontal="left" vertical="center" wrapText="1"/>
    </xf>
    <xf numFmtId="0" fontId="15" fillId="0" borderId="12" xfId="0" applyFont="1" applyFill="1" applyBorder="1">
      <alignment vertical="center"/>
    </xf>
    <xf numFmtId="0" fontId="59" fillId="0" borderId="7" xfId="1" applyFont="1" applyFill="1" applyBorder="1" applyAlignment="1">
      <alignment horizontal="center" vertical="center" wrapText="1"/>
    </xf>
    <xf numFmtId="0" fontId="23" fillId="0" borderId="7" xfId="4" applyFont="1" applyFill="1" applyBorder="1" applyAlignment="1">
      <alignment horizontal="center" vertical="center" wrapText="1"/>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0" xfId="0" applyFill="1" applyBorder="1" applyAlignment="1">
      <alignment vertical="center"/>
    </xf>
    <xf numFmtId="166" fontId="0" fillId="4" borderId="0" xfId="11" applyNumberFormat="1" applyFont="1" applyFill="1"/>
    <xf numFmtId="0" fontId="56" fillId="2" borderId="0" xfId="0" applyFont="1" applyFill="1">
      <alignment vertical="center"/>
    </xf>
    <xf numFmtId="0" fontId="56" fillId="2" borderId="1" xfId="0" applyFont="1" applyFill="1" applyBorder="1" applyAlignment="1">
      <alignment horizontal="center" vertical="center"/>
    </xf>
    <xf numFmtId="0" fontId="56" fillId="2" borderId="1" xfId="0" applyFont="1" applyFill="1" applyBorder="1" applyAlignment="1">
      <alignment horizontal="center" vertical="center" wrapText="1"/>
    </xf>
    <xf numFmtId="0" fontId="57" fillId="0" borderId="0" xfId="0" applyFont="1" applyFill="1" applyBorder="1" applyAlignment="1">
      <alignment horizontal="center" vertical="center"/>
    </xf>
    <xf numFmtId="0" fontId="54" fillId="2" borderId="9" xfId="0" applyFont="1" applyFill="1" applyBorder="1" applyAlignment="1">
      <alignment horizontal="center" vertical="center" wrapText="1"/>
    </xf>
    <xf numFmtId="0" fontId="11" fillId="0" borderId="0" xfId="0" applyFont="1" applyAlignment="1">
      <alignment vertical="center" wrapText="1"/>
    </xf>
    <xf numFmtId="0" fontId="68" fillId="0" borderId="0" xfId="0" applyFont="1" applyFill="1" applyBorder="1" applyAlignment="1">
      <alignment horizontal="center" vertical="center"/>
    </xf>
    <xf numFmtId="0" fontId="68" fillId="0" borderId="0" xfId="0" applyFont="1" applyFill="1" applyBorder="1" applyAlignment="1">
      <alignment horizontal="center" vertical="center" wrapText="1"/>
    </xf>
    <xf numFmtId="9" fontId="68" fillId="0" borderId="0" xfId="0" applyNumberFormat="1" applyFont="1" applyFill="1" applyBorder="1" applyAlignment="1">
      <alignment horizontal="center" vertical="center"/>
    </xf>
    <xf numFmtId="0" fontId="37" fillId="0" borderId="5" xfId="1" applyFont="1" applyFill="1" applyBorder="1" applyAlignment="1">
      <alignment horizontal="center" vertical="center" wrapText="1"/>
    </xf>
    <xf numFmtId="0" fontId="52" fillId="0" borderId="5" xfId="1" applyFont="1" applyFill="1" applyBorder="1" applyAlignment="1">
      <alignment vertical="center" wrapText="1"/>
    </xf>
    <xf numFmtId="0" fontId="35" fillId="0" borderId="0" xfId="0" applyFont="1" applyBorder="1" applyAlignment="1">
      <alignment vertical="center" wrapText="1"/>
    </xf>
    <xf numFmtId="0" fontId="70" fillId="0" borderId="0" xfId="0" applyFont="1" applyFill="1" applyBorder="1" applyAlignment="1">
      <alignment horizontal="center" vertical="center"/>
    </xf>
    <xf numFmtId="0" fontId="70" fillId="0" borderId="0" xfId="0" applyFont="1" applyFill="1" applyBorder="1" applyAlignment="1">
      <alignment horizontal="center" vertical="center" wrapText="1"/>
    </xf>
    <xf numFmtId="9" fontId="70" fillId="0" borderId="0" xfId="0" applyNumberFormat="1" applyFont="1" applyFill="1" applyBorder="1" applyAlignment="1">
      <alignment horizontal="center" vertical="center"/>
    </xf>
    <xf numFmtId="0" fontId="35" fillId="0" borderId="1" xfId="0" applyFont="1" applyBorder="1" applyAlignment="1">
      <alignment horizontal="center" vertical="center"/>
    </xf>
    <xf numFmtId="0" fontId="70" fillId="5" borderId="1" xfId="0" applyFont="1" applyFill="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vertical="center" wrapText="1"/>
    </xf>
    <xf numFmtId="10" fontId="35" fillId="0" borderId="3" xfId="0" applyNumberFormat="1" applyFont="1" applyBorder="1" applyAlignment="1">
      <alignment horizontal="center" vertical="center"/>
    </xf>
    <xf numFmtId="0" fontId="68" fillId="7" borderId="1" xfId="0" applyFont="1" applyFill="1" applyBorder="1" applyAlignment="1">
      <alignment horizontal="center" vertical="center"/>
    </xf>
    <xf numFmtId="0" fontId="69" fillId="5" borderId="1" xfId="0" applyFont="1" applyFill="1" applyBorder="1" applyAlignment="1">
      <alignment horizontal="center" vertical="center"/>
    </xf>
    <xf numFmtId="0" fontId="69" fillId="5" borderId="1" xfId="0" applyFont="1" applyFill="1" applyBorder="1" applyAlignment="1">
      <alignment horizontal="center" vertical="center" wrapText="1"/>
    </xf>
    <xf numFmtId="0" fontId="71" fillId="0" borderId="1" xfId="0" applyFont="1" applyBorder="1">
      <alignment vertical="center"/>
    </xf>
    <xf numFmtId="0" fontId="70" fillId="5" borderId="9" xfId="0" applyFont="1" applyFill="1" applyBorder="1" applyAlignment="1">
      <alignment horizontal="center" vertical="center"/>
    </xf>
    <xf numFmtId="0" fontId="70" fillId="5" borderId="9" xfId="0" applyFont="1" applyFill="1" applyBorder="1" applyAlignment="1">
      <alignment horizontal="center" vertical="center" wrapText="1"/>
    </xf>
    <xf numFmtId="0" fontId="70" fillId="5" borderId="14" xfId="0" applyFont="1" applyFill="1" applyBorder="1" applyAlignment="1">
      <alignment horizontal="center" vertical="center" wrapText="1"/>
    </xf>
    <xf numFmtId="9" fontId="70" fillId="6" borderId="3" xfId="0" applyNumberFormat="1" applyFont="1" applyFill="1" applyBorder="1" applyAlignment="1">
      <alignment horizontal="center" vertical="center" wrapText="1"/>
    </xf>
    <xf numFmtId="0" fontId="71" fillId="0" borderId="1" xfId="0" applyFont="1" applyBorder="1" applyAlignment="1">
      <alignment horizontal="center" vertical="center"/>
    </xf>
    <xf numFmtId="0" fontId="72" fillId="7" borderId="1" xfId="0" applyFont="1" applyFill="1" applyBorder="1" applyAlignment="1">
      <alignment horizontal="center" vertical="center"/>
    </xf>
    <xf numFmtId="9" fontId="72" fillId="7" borderId="1" xfId="0" applyNumberFormat="1" applyFont="1" applyFill="1" applyBorder="1" applyAlignment="1">
      <alignment horizontal="center" vertical="center"/>
    </xf>
    <xf numFmtId="1" fontId="70" fillId="6" borderId="3" xfId="0" applyNumberFormat="1" applyFont="1" applyFill="1" applyBorder="1" applyAlignment="1">
      <alignment horizontal="center" vertical="center" wrapText="1"/>
    </xf>
    <xf numFmtId="0" fontId="33" fillId="3" borderId="1" xfId="1" applyFill="1" applyBorder="1" applyAlignment="1">
      <alignment horizontal="left" vertical="center" wrapText="1"/>
    </xf>
    <xf numFmtId="165" fontId="0" fillId="3" borderId="1" xfId="3" applyFont="1" applyFill="1" applyBorder="1" applyAlignment="1">
      <alignment horizontal="center" vertical="center"/>
    </xf>
    <xf numFmtId="0" fontId="0" fillId="8" borderId="0" xfId="0" applyFill="1" applyBorder="1">
      <alignment vertical="center"/>
    </xf>
    <xf numFmtId="0" fontId="57" fillId="8" borderId="3" xfId="0" applyFont="1" applyFill="1" applyBorder="1" applyAlignment="1">
      <alignment horizontal="center" vertical="center"/>
    </xf>
    <xf numFmtId="0" fontId="57" fillId="0" borderId="1" xfId="0" applyFont="1" applyFill="1" applyBorder="1" applyAlignment="1">
      <alignment horizontal="center" vertical="center" wrapText="1"/>
    </xf>
    <xf numFmtId="0" fontId="57" fillId="0" borderId="1" xfId="0" applyFont="1" applyFill="1" applyBorder="1" applyAlignment="1">
      <alignment vertical="center" wrapText="1"/>
    </xf>
    <xf numFmtId="0" fontId="33" fillId="0" borderId="1" xfId="1" applyFill="1" applyBorder="1" applyAlignment="1">
      <alignment horizontal="left" vertical="center" wrapText="1"/>
    </xf>
    <xf numFmtId="0" fontId="31" fillId="3" borderId="1" xfId="0" applyFont="1" applyFill="1" applyBorder="1" applyAlignment="1">
      <alignment horizontal="justify" vertical="center" wrapText="1"/>
    </xf>
    <xf numFmtId="0" fontId="0" fillId="0" borderId="0" xfId="0" applyFill="1">
      <alignment vertical="center"/>
    </xf>
    <xf numFmtId="0" fontId="37" fillId="0" borderId="7" xfId="1" applyFont="1" applyFill="1" applyBorder="1" applyAlignment="1">
      <alignment vertical="center" wrapText="1"/>
    </xf>
    <xf numFmtId="0" fontId="0" fillId="3" borderId="1" xfId="0" applyFill="1" applyBorder="1" applyAlignment="1">
      <alignment horizontal="center" vertical="center"/>
    </xf>
    <xf numFmtId="0" fontId="35" fillId="3" borderId="1" xfId="0" applyFont="1" applyFill="1" applyBorder="1" applyAlignment="1">
      <alignment vertical="center" wrapText="1"/>
    </xf>
    <xf numFmtId="0" fontId="33" fillId="3" borderId="1" xfId="1" applyFill="1" applyBorder="1" applyAlignment="1">
      <alignment vertical="center" wrapText="1"/>
    </xf>
    <xf numFmtId="0" fontId="57" fillId="3" borderId="1" xfId="0" applyFont="1" applyFill="1" applyBorder="1" applyAlignment="1">
      <alignment vertical="center" wrapText="1"/>
    </xf>
    <xf numFmtId="0" fontId="54" fillId="3" borderId="1" xfId="0" applyFont="1" applyFill="1" applyBorder="1" applyAlignment="1">
      <alignment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7" fillId="3" borderId="9" xfId="0" applyFont="1" applyFill="1" applyBorder="1" applyAlignment="1">
      <alignment vertical="center" wrapText="1"/>
    </xf>
    <xf numFmtId="0" fontId="5" fillId="3" borderId="1" xfId="0" applyFont="1" applyFill="1" applyBorder="1" applyAlignment="1">
      <alignment horizontal="center" vertical="center"/>
    </xf>
    <xf numFmtId="0" fontId="0" fillId="8" borderId="0" xfId="0" applyFill="1">
      <alignment vertical="center"/>
    </xf>
    <xf numFmtId="0" fontId="39" fillId="3" borderId="1" xfId="170" applyFont="1" applyFill="1" applyBorder="1" applyAlignment="1">
      <alignment horizontal="left" vertical="center" wrapText="1"/>
    </xf>
    <xf numFmtId="3" fontId="5" fillId="3" borderId="1" xfId="170" applyNumberFormat="1" applyFont="1" applyFill="1" applyBorder="1" applyAlignment="1">
      <alignment horizontal="center" vertical="center"/>
    </xf>
    <xf numFmtId="3" fontId="5" fillId="3" borderId="1" xfId="170" applyNumberFormat="1" applyFont="1" applyFill="1" applyBorder="1" applyAlignment="1">
      <alignment horizontal="right" vertical="center"/>
    </xf>
    <xf numFmtId="0" fontId="0" fillId="8" borderId="0" xfId="0" applyFill="1" applyAlignment="1">
      <alignment horizontal="left" vertical="center"/>
    </xf>
    <xf numFmtId="0" fontId="54" fillId="3" borderId="1" xfId="96" applyFont="1" applyFill="1" applyBorder="1" applyAlignment="1">
      <alignment horizontal="center" vertical="center" wrapText="1"/>
    </xf>
    <xf numFmtId="0" fontId="54" fillId="3" borderId="1" xfId="96" applyFont="1" applyFill="1" applyBorder="1" applyAlignment="1">
      <alignment horizontal="justify" vertical="center"/>
    </xf>
    <xf numFmtId="0" fontId="45" fillId="3" borderId="3" xfId="0" applyFont="1" applyFill="1" applyBorder="1">
      <alignment vertical="center"/>
    </xf>
    <xf numFmtId="0" fontId="0" fillId="3" borderId="4" xfId="0" applyFill="1" applyBorder="1">
      <alignment vertical="center"/>
    </xf>
    <xf numFmtId="0" fontId="37" fillId="3" borderId="5" xfId="1" applyFont="1" applyFill="1" applyBorder="1" applyAlignment="1">
      <alignment vertical="center" wrapText="1"/>
    </xf>
    <xf numFmtId="0" fontId="20" fillId="3" borderId="1" xfId="0" applyFont="1" applyFill="1" applyBorder="1" applyAlignment="1">
      <alignment horizontal="center" vertical="center" wrapText="1"/>
    </xf>
    <xf numFmtId="0" fontId="7" fillId="3" borderId="1" xfId="0" quotePrefix="1" applyFont="1" applyFill="1" applyBorder="1" applyAlignment="1">
      <alignment horizontal="center" vertical="center" wrapText="1"/>
    </xf>
    <xf numFmtId="0" fontId="54" fillId="3" borderId="1" xfId="0" applyFont="1" applyFill="1" applyBorder="1" applyAlignment="1">
      <alignment horizontal="center" vertical="center"/>
    </xf>
    <xf numFmtId="0" fontId="73" fillId="3" borderId="1" xfId="0" applyFont="1" applyFill="1" applyBorder="1" applyAlignment="1">
      <alignment vertical="center" wrapText="1"/>
    </xf>
    <xf numFmtId="166" fontId="0" fillId="0" borderId="1" xfId="11" applyNumberFormat="1" applyFont="1" applyFill="1" applyBorder="1" applyAlignment="1">
      <alignment vertical="center"/>
    </xf>
    <xf numFmtId="0" fontId="23" fillId="0" borderId="3" xfId="0" applyFont="1" applyFill="1" applyBorder="1" applyAlignment="1"/>
    <xf numFmtId="165" fontId="4" fillId="3" borderId="1" xfId="3" applyFont="1" applyFill="1" applyBorder="1" applyAlignment="1">
      <alignment horizontal="center" vertical="center"/>
    </xf>
    <xf numFmtId="0" fontId="58" fillId="3" borderId="1" xfId="44" applyFont="1" applyFill="1" applyBorder="1" applyAlignment="1">
      <alignment horizontal="center" vertical="center" wrapText="1"/>
    </xf>
    <xf numFmtId="165" fontId="4" fillId="3" borderId="1" xfId="3" applyFont="1" applyFill="1" applyBorder="1" applyAlignment="1">
      <alignment vertical="center"/>
    </xf>
    <xf numFmtId="165" fontId="4" fillId="3" borderId="11" xfId="3" applyFont="1" applyFill="1" applyBorder="1" applyAlignment="1">
      <alignment vertical="center"/>
    </xf>
    <xf numFmtId="167" fontId="23" fillId="0" borderId="1" xfId="11" applyNumberFormat="1" applyFont="1" applyFill="1" applyBorder="1"/>
    <xf numFmtId="165" fontId="4" fillId="3" borderId="7" xfId="3" applyFont="1" applyFill="1" applyBorder="1" applyAlignment="1">
      <alignment horizontal="center" vertical="center"/>
    </xf>
    <xf numFmtId="165" fontId="4" fillId="3" borderId="1" xfId="3" applyFont="1" applyFill="1" applyBorder="1" applyAlignment="1">
      <alignment vertical="center" wrapText="1"/>
    </xf>
    <xf numFmtId="166" fontId="23" fillId="0" borderId="1" xfId="11" applyNumberFormat="1" applyFont="1" applyFill="1" applyBorder="1"/>
    <xf numFmtId="165" fontId="4" fillId="3" borderId="11" xfId="3" applyFont="1" applyFill="1" applyBorder="1" applyAlignment="1">
      <alignment horizontal="center" vertical="center"/>
    </xf>
    <xf numFmtId="3" fontId="4" fillId="3" borderId="1" xfId="388" applyNumberFormat="1" applyFont="1" applyFill="1" applyBorder="1" applyAlignment="1">
      <alignment horizontal="right" vertical="center"/>
    </xf>
    <xf numFmtId="3" fontId="23" fillId="3" borderId="1" xfId="388" applyNumberFormat="1" applyFont="1" applyFill="1" applyBorder="1" applyAlignment="1">
      <alignment horizontal="right" vertical="center"/>
    </xf>
    <xf numFmtId="0" fontId="54" fillId="3" borderId="1" xfId="365" applyFont="1" applyFill="1" applyBorder="1" applyAlignment="1">
      <alignment horizontal="center" vertical="center" wrapText="1"/>
    </xf>
    <xf numFmtId="0" fontId="78" fillId="3" borderId="1" xfId="1" applyFont="1" applyFill="1" applyBorder="1" applyAlignment="1">
      <alignment horizontal="left" vertical="center" wrapText="1"/>
    </xf>
    <xf numFmtId="0" fontId="54" fillId="3" borderId="11" xfId="0" applyFont="1" applyFill="1" applyBorder="1" applyAlignment="1">
      <alignment horizontal="center" vertical="center"/>
    </xf>
    <xf numFmtId="9" fontId="79" fillId="3" borderId="1" xfId="0" applyNumberFormat="1" applyFont="1" applyFill="1" applyBorder="1" applyAlignment="1">
      <alignment horizontal="center" vertical="center" wrapText="1"/>
    </xf>
    <xf numFmtId="0" fontId="60" fillId="3" borderId="1" xfId="0" applyFont="1" applyFill="1" applyBorder="1" applyAlignment="1">
      <alignment horizontal="left" vertical="center" wrapText="1"/>
    </xf>
    <xf numFmtId="0" fontId="23" fillId="3" borderId="1" xfId="0" applyFont="1" applyFill="1" applyBorder="1" applyAlignment="1">
      <alignment horizontal="left" vertical="center"/>
    </xf>
    <xf numFmtId="0" fontId="23" fillId="3" borderId="5" xfId="0" applyFont="1" applyFill="1" applyBorder="1" applyAlignment="1">
      <alignment horizontal="center" vertical="center"/>
    </xf>
    <xf numFmtId="0" fontId="27" fillId="3" borderId="1" xfId="365" applyFont="1" applyFill="1" applyBorder="1" applyAlignment="1">
      <alignment vertical="center" wrapText="1"/>
    </xf>
    <xf numFmtId="0" fontId="33" fillId="3" borderId="1" xfId="1" applyFill="1" applyBorder="1" applyAlignment="1">
      <alignment horizontal="left" vertical="center" wrapText="1"/>
    </xf>
    <xf numFmtId="0" fontId="57" fillId="3" borderId="1" xfId="332" applyFont="1" applyFill="1" applyBorder="1" applyAlignment="1">
      <alignment vertical="center" wrapText="1"/>
    </xf>
    <xf numFmtId="0" fontId="33" fillId="3" borderId="1" xfId="1" applyFill="1" applyBorder="1" applyAlignment="1">
      <alignment horizontal="left" vertical="center" wrapText="1"/>
    </xf>
    <xf numFmtId="0" fontId="4" fillId="3" borderId="3" xfId="365" applyFont="1" applyFill="1" applyBorder="1" applyAlignment="1">
      <alignment horizontal="center" vertical="center"/>
    </xf>
    <xf numFmtId="0" fontId="4" fillId="3" borderId="5" xfId="365" applyFont="1" applyFill="1" applyBorder="1" applyAlignment="1">
      <alignment horizontal="center" vertical="center"/>
    </xf>
    <xf numFmtId="0" fontId="28" fillId="3" borderId="1" xfId="365" applyFont="1" applyFill="1" applyBorder="1" applyAlignment="1">
      <alignment vertical="center" wrapText="1"/>
    </xf>
    <xf numFmtId="169" fontId="71" fillId="0" borderId="1" xfId="0" applyNumberFormat="1" applyFont="1" applyBorder="1" applyAlignment="1">
      <alignment horizontal="center" vertical="center"/>
    </xf>
    <xf numFmtId="0" fontId="57" fillId="3" borderId="1" xfId="0" applyFont="1" applyFill="1" applyBorder="1" applyAlignment="1">
      <alignment horizontal="center" vertical="center"/>
    </xf>
    <xf numFmtId="0" fontId="54" fillId="3" borderId="11" xfId="0" applyFont="1" applyFill="1" applyBorder="1" applyAlignment="1">
      <alignment vertical="center" wrapText="1"/>
    </xf>
    <xf numFmtId="0" fontId="54" fillId="3" borderId="11" xfId="0" applyFont="1" applyFill="1" applyBorder="1" applyAlignment="1">
      <alignment horizontal="center" vertical="center" wrapText="1"/>
    </xf>
    <xf numFmtId="0" fontId="63" fillId="3" borderId="1" xfId="0" applyFont="1" applyFill="1" applyBorder="1" applyAlignment="1">
      <alignment horizontal="justify" vertical="center" wrapText="1"/>
    </xf>
    <xf numFmtId="0" fontId="3" fillId="9"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57" fillId="3" borderId="1" xfId="0" applyFont="1" applyFill="1" applyBorder="1" applyAlignment="1">
      <alignment vertical="center" wrapText="1"/>
    </xf>
    <xf numFmtId="0" fontId="54" fillId="3" borderId="1" xfId="0" applyFont="1" applyFill="1" applyBorder="1" applyAlignment="1">
      <alignment horizontal="center" vertical="center" wrapText="1"/>
    </xf>
    <xf numFmtId="0" fontId="57" fillId="3" borderId="9" xfId="0" applyFont="1" applyFill="1" applyBorder="1" applyAlignment="1">
      <alignment vertical="center" wrapText="1"/>
    </xf>
    <xf numFmtId="0" fontId="60" fillId="3" borderId="1" xfId="0" applyFont="1" applyFill="1" applyBorder="1" applyAlignment="1">
      <alignment horizontal="center" vertical="center" wrapText="1"/>
    </xf>
    <xf numFmtId="0" fontId="57" fillId="3" borderId="1" xfId="809" applyFont="1" applyFill="1" applyBorder="1" applyAlignment="1">
      <alignment horizontal="center" vertical="center" wrapText="1"/>
    </xf>
    <xf numFmtId="0" fontId="73" fillId="3" borderId="3" xfId="809" applyFont="1" applyFill="1" applyBorder="1" applyAlignment="1">
      <alignment horizontal="center" vertical="center" wrapText="1"/>
    </xf>
    <xf numFmtId="0" fontId="0" fillId="0" borderId="0" xfId="0" applyFill="1">
      <alignment vertical="center"/>
    </xf>
    <xf numFmtId="0" fontId="0" fillId="0" borderId="0" xfId="0" applyFill="1" applyBorder="1">
      <alignment vertical="center"/>
    </xf>
    <xf numFmtId="0" fontId="31" fillId="0" borderId="1" xfId="0" applyFont="1" applyFill="1" applyBorder="1">
      <alignment vertical="center"/>
    </xf>
    <xf numFmtId="0" fontId="0" fillId="0" borderId="0" xfId="0" applyFill="1" applyAlignment="1">
      <alignment horizontal="left" vertical="center"/>
    </xf>
    <xf numFmtId="0" fontId="0" fillId="3" borderId="1" xfId="0" applyFill="1" applyBorder="1">
      <alignment vertical="center"/>
    </xf>
    <xf numFmtId="0" fontId="0" fillId="3" borderId="1" xfId="0" applyFill="1" applyBorder="1" applyAlignment="1">
      <alignment horizontal="left" vertical="center"/>
    </xf>
    <xf numFmtId="0" fontId="35" fillId="3" borderId="1" xfId="0" applyFont="1" applyFill="1" applyBorder="1" applyAlignment="1">
      <alignment vertical="center" wrapText="1"/>
    </xf>
    <xf numFmtId="0" fontId="23" fillId="3" borderId="1" xfId="0" applyFont="1" applyFill="1" applyBorder="1" applyAlignment="1">
      <alignment horizontal="center" vertical="center"/>
    </xf>
    <xf numFmtId="0" fontId="2" fillId="3" borderId="1" xfId="0" applyFont="1" applyFill="1" applyBorder="1" applyAlignment="1">
      <alignment vertical="center" wrapText="1"/>
    </xf>
    <xf numFmtId="0" fontId="54" fillId="3" borderId="1" xfId="0" applyFont="1" applyFill="1" applyBorder="1" applyAlignment="1">
      <alignment vertical="center" wrapText="1"/>
    </xf>
    <xf numFmtId="0" fontId="23" fillId="3" borderId="3" xfId="0" applyFont="1" applyFill="1" applyBorder="1" applyAlignment="1"/>
    <xf numFmtId="0" fontId="66" fillId="4" borderId="1" xfId="0" applyFont="1" applyFill="1" applyBorder="1" applyAlignment="1">
      <alignment vertical="center" wrapText="1"/>
    </xf>
    <xf numFmtId="0" fontId="56" fillId="4" borderId="1" xfId="0" applyFont="1" applyFill="1" applyBorder="1" applyAlignment="1">
      <alignment vertical="center"/>
    </xf>
    <xf numFmtId="0" fontId="56"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3" fillId="3" borderId="1" xfId="1" applyFill="1" applyBorder="1" applyAlignment="1">
      <alignment horizontal="left" vertical="center" wrapText="1"/>
    </xf>
    <xf numFmtId="0" fontId="38" fillId="3" borderId="1" xfId="0" applyFont="1" applyFill="1" applyBorder="1" applyAlignment="1">
      <alignment vertical="center" wrapText="1"/>
    </xf>
    <xf numFmtId="3" fontId="75" fillId="3" borderId="0" xfId="0" applyNumberFormat="1" applyFont="1" applyFill="1" applyAlignment="1">
      <alignment vertical="center"/>
    </xf>
    <xf numFmtId="0" fontId="0" fillId="3" borderId="1" xfId="0" applyFill="1" applyBorder="1" applyAlignment="1">
      <alignment horizontal="center" vertical="center"/>
    </xf>
    <xf numFmtId="3" fontId="23" fillId="3" borderId="1"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0" fontId="57" fillId="3" borderId="1" xfId="0" applyFont="1" applyFill="1" applyBorder="1" applyAlignment="1">
      <alignment vertical="center" wrapText="1"/>
    </xf>
    <xf numFmtId="0" fontId="57" fillId="3" borderId="9" xfId="0" applyFont="1" applyFill="1" applyBorder="1" applyAlignment="1">
      <alignment vertical="center" wrapText="1"/>
    </xf>
    <xf numFmtId="3" fontId="0" fillId="3" borderId="1" xfId="0" applyNumberFormat="1" applyFill="1" applyBorder="1" applyAlignment="1">
      <alignment horizontal="center" vertical="center"/>
    </xf>
    <xf numFmtId="0" fontId="2" fillId="3" borderId="1" xfId="0" applyFont="1" applyFill="1" applyBorder="1" applyAlignment="1">
      <alignment horizontal="center" vertical="center"/>
    </xf>
    <xf numFmtId="0" fontId="38" fillId="3" borderId="1" xfId="0" applyFont="1" applyFill="1" applyBorder="1" applyAlignment="1">
      <alignment horizontal="left" vertical="center"/>
    </xf>
    <xf numFmtId="3" fontId="23" fillId="3" borderId="1" xfId="0" applyNumberFormat="1" applyFont="1" applyFill="1" applyBorder="1" applyAlignment="1">
      <alignment horizontal="right" vertical="center"/>
    </xf>
    <xf numFmtId="0" fontId="54" fillId="3" borderId="1" xfId="0" applyFont="1" applyFill="1" applyBorder="1" applyAlignment="1">
      <alignment horizontal="center" vertical="center"/>
    </xf>
    <xf numFmtId="0" fontId="54" fillId="3" borderId="3" xfId="1257" applyFont="1" applyFill="1" applyBorder="1" applyAlignment="1">
      <alignment horizontal="center" vertical="center"/>
    </xf>
    <xf numFmtId="0" fontId="58" fillId="3" borderId="1" xfId="0" applyFont="1" applyFill="1" applyBorder="1" applyAlignment="1">
      <alignment horizontal="center" vertical="center" wrapText="1"/>
    </xf>
    <xf numFmtId="167" fontId="2" fillId="3" borderId="1" xfId="1229" applyNumberFormat="1" applyFont="1" applyFill="1" applyBorder="1" applyAlignment="1">
      <alignment vertical="center"/>
    </xf>
    <xf numFmtId="167" fontId="2" fillId="3" borderId="1" xfId="1229" applyNumberFormat="1" applyFont="1" applyFill="1" applyBorder="1" applyAlignment="1">
      <alignment horizontal="left" vertical="center"/>
    </xf>
    <xf numFmtId="0" fontId="2" fillId="3" borderId="1" xfId="0" applyFont="1" applyFill="1" applyBorder="1" applyAlignment="1">
      <alignment vertical="center"/>
    </xf>
    <xf numFmtId="3" fontId="2" fillId="3" borderId="1" xfId="0" applyNumberFormat="1" applyFont="1" applyFill="1" applyBorder="1" applyAlignment="1">
      <alignment horizontal="center" vertical="center"/>
    </xf>
    <xf numFmtId="167" fontId="23" fillId="3" borderId="1" xfId="1229" applyNumberFormat="1" applyFont="1" applyFill="1" applyBorder="1"/>
    <xf numFmtId="0" fontId="2" fillId="3" borderId="1" xfId="1280" applyFont="1" applyFill="1" applyBorder="1" applyAlignment="1">
      <alignment horizontal="center" vertical="center"/>
    </xf>
    <xf numFmtId="0" fontId="39" fillId="3" borderId="1" xfId="1280" applyFont="1" applyFill="1" applyBorder="1" applyAlignment="1">
      <alignment horizontal="left" vertical="center" wrapText="1"/>
    </xf>
    <xf numFmtId="3" fontId="2" fillId="3" borderId="1" xfId="1280" applyNumberFormat="1" applyFont="1" applyFill="1" applyBorder="1" applyAlignment="1">
      <alignment horizontal="center" vertical="center"/>
    </xf>
    <xf numFmtId="3" fontId="2" fillId="3" borderId="1" xfId="1280" applyNumberFormat="1" applyFont="1" applyFill="1" applyBorder="1" applyAlignment="1">
      <alignment horizontal="center" vertical="center" wrapText="1"/>
    </xf>
    <xf numFmtId="0" fontId="23" fillId="3" borderId="1" xfId="1280" applyFont="1" applyFill="1" applyBorder="1" applyAlignment="1">
      <alignment horizontal="center" vertical="center"/>
    </xf>
    <xf numFmtId="0" fontId="38" fillId="3" borderId="1" xfId="1280" applyFont="1" applyFill="1" applyBorder="1" applyAlignment="1">
      <alignment horizontal="left" vertical="center" wrapText="1"/>
    </xf>
    <xf numFmtId="3" fontId="23" fillId="3" borderId="1" xfId="1280" applyNumberFormat="1" applyFont="1" applyFill="1" applyBorder="1" applyAlignment="1">
      <alignment horizontal="center" vertical="center" wrapText="1"/>
    </xf>
    <xf numFmtId="3" fontId="23" fillId="3" borderId="1" xfId="1280" applyNumberFormat="1" applyFont="1" applyFill="1" applyBorder="1" applyAlignment="1">
      <alignment horizontal="center" vertical="center"/>
    </xf>
    <xf numFmtId="0" fontId="38" fillId="3" borderId="1" xfId="1280" applyFont="1" applyFill="1" applyBorder="1" applyAlignment="1">
      <alignment vertical="center"/>
    </xf>
    <xf numFmtId="0" fontId="2" fillId="3" borderId="1" xfId="1280" applyFill="1" applyBorder="1" applyAlignment="1">
      <alignment horizontal="center" vertical="center"/>
    </xf>
    <xf numFmtId="0" fontId="39" fillId="3" borderId="1" xfId="1280" applyFont="1" applyFill="1" applyBorder="1" applyAlignment="1">
      <alignment vertical="center"/>
    </xf>
    <xf numFmtId="0" fontId="38" fillId="3" borderId="1" xfId="1280" applyFont="1" applyFill="1" applyBorder="1" applyAlignment="1">
      <alignment vertical="center" wrapText="1"/>
    </xf>
    <xf numFmtId="0" fontId="2" fillId="3" borderId="1" xfId="1280" applyFont="1" applyFill="1" applyBorder="1" applyAlignment="1">
      <alignment horizontal="left" vertical="center"/>
    </xf>
    <xf numFmtId="0" fontId="2" fillId="3" borderId="1" xfId="1280" applyFont="1" applyFill="1" applyBorder="1" applyAlignment="1">
      <alignment horizontal="left" vertical="center" wrapText="1"/>
    </xf>
    <xf numFmtId="3" fontId="2" fillId="3" borderId="1" xfId="1280" applyNumberFormat="1" applyFont="1" applyFill="1" applyBorder="1" applyAlignment="1">
      <alignment horizontal="right" vertical="center"/>
    </xf>
    <xf numFmtId="3" fontId="23" fillId="3" borderId="1" xfId="1280" applyNumberFormat="1" applyFont="1" applyFill="1" applyBorder="1" applyAlignment="1">
      <alignment horizontal="right" vertical="center"/>
    </xf>
    <xf numFmtId="0" fontId="54" fillId="3" borderId="1" xfId="1257" applyFont="1" applyFill="1" applyBorder="1" applyAlignment="1">
      <alignment horizontal="center" vertical="center"/>
    </xf>
    <xf numFmtId="3" fontId="54" fillId="3" borderId="1" xfId="1257" applyNumberFormat="1" applyFont="1" applyFill="1" applyBorder="1" applyAlignment="1">
      <alignment horizontal="center" vertical="center"/>
    </xf>
    <xf numFmtId="0" fontId="54" fillId="3" borderId="1" xfId="1257" applyFont="1" applyFill="1" applyBorder="1" applyAlignment="1">
      <alignment horizontal="center" vertical="center" wrapText="1"/>
    </xf>
    <xf numFmtId="0" fontId="33" fillId="3" borderId="1" xfId="1" applyFill="1" applyBorder="1" applyAlignment="1">
      <alignment horizontal="center" vertical="center" wrapText="1"/>
    </xf>
    <xf numFmtId="9" fontId="54" fillId="3" borderId="1" xfId="1257" applyNumberFormat="1" applyFont="1" applyFill="1" applyBorder="1" applyAlignment="1">
      <alignment horizontal="center" vertical="center"/>
    </xf>
    <xf numFmtId="0" fontId="2" fillId="3" borderId="1" xfId="0" applyFont="1" applyFill="1" applyBorder="1" applyAlignment="1">
      <alignment horizontal="justify" vertical="center" wrapText="1"/>
    </xf>
    <xf numFmtId="0" fontId="57" fillId="3" borderId="11" xfId="0" applyFont="1" applyFill="1" applyBorder="1" applyAlignment="1">
      <alignment horizontal="center" vertical="center"/>
    </xf>
    <xf numFmtId="0" fontId="54" fillId="3" borderId="11" xfId="0" applyFont="1" applyFill="1" applyBorder="1" applyAlignment="1">
      <alignment horizontal="center" vertical="center"/>
    </xf>
    <xf numFmtId="0" fontId="57" fillId="3" borderId="1" xfId="1224" applyFont="1" applyFill="1" applyBorder="1" applyAlignment="1">
      <alignment vertical="center" wrapText="1"/>
    </xf>
    <xf numFmtId="0" fontId="27" fillId="3" borderId="1" xfId="1257" applyFont="1" applyFill="1" applyBorder="1">
      <alignment vertical="center"/>
    </xf>
    <xf numFmtId="0" fontId="2" fillId="3" borderId="1" xfId="1257" applyFill="1" applyBorder="1" applyAlignment="1">
      <alignment horizontal="center" vertical="center"/>
    </xf>
    <xf numFmtId="9" fontId="2" fillId="3" borderId="1" xfId="1257" applyNumberFormat="1" applyFill="1" applyBorder="1" applyAlignment="1">
      <alignment horizontal="center" vertical="center"/>
    </xf>
    <xf numFmtId="0" fontId="2" fillId="3" borderId="1" xfId="1257" applyFill="1" applyBorder="1">
      <alignment vertical="center"/>
    </xf>
    <xf numFmtId="9" fontId="41" fillId="3" borderId="1" xfId="1257" applyNumberFormat="1" applyFont="1" applyFill="1" applyBorder="1" applyAlignment="1">
      <alignment horizontal="center" vertical="center" wrapText="1"/>
    </xf>
    <xf numFmtId="0" fontId="39" fillId="3" borderId="1" xfId="0" applyFont="1" applyFill="1" applyBorder="1" applyAlignment="1">
      <alignment vertical="center" wrapText="1"/>
    </xf>
    <xf numFmtId="3" fontId="2" fillId="3" borderId="1" xfId="896" applyNumberFormat="1" applyFont="1" applyFill="1" applyBorder="1" applyAlignment="1">
      <alignment horizontal="center" vertical="center"/>
    </xf>
    <xf numFmtId="165" fontId="2" fillId="3" borderId="1" xfId="3" applyFont="1" applyFill="1" applyBorder="1" applyAlignment="1">
      <alignment vertical="center"/>
    </xf>
    <xf numFmtId="167" fontId="56" fillId="4" borderId="1" xfId="1229" applyNumberFormat="1" applyFont="1" applyFill="1" applyBorder="1" applyAlignment="1">
      <alignment horizontal="center" vertical="center" wrapText="1"/>
    </xf>
    <xf numFmtId="167" fontId="56" fillId="4" borderId="1" xfId="1229" applyNumberFormat="1" applyFont="1" applyFill="1" applyBorder="1" applyAlignment="1">
      <alignment horizontal="center" vertical="center"/>
    </xf>
    <xf numFmtId="166" fontId="0" fillId="4" borderId="1" xfId="1229" applyNumberFormat="1" applyFont="1" applyFill="1" applyBorder="1"/>
    <xf numFmtId="166" fontId="2" fillId="3" borderId="1" xfId="1229" applyNumberFormat="1" applyFont="1" applyFill="1" applyBorder="1" applyAlignment="1">
      <alignment vertical="center"/>
    </xf>
    <xf numFmtId="166" fontId="23" fillId="3" borderId="1" xfId="1229" applyNumberFormat="1" applyFont="1" applyFill="1" applyBorder="1"/>
    <xf numFmtId="166" fontId="0" fillId="3" borderId="1" xfId="1229" applyNumberFormat="1" applyFont="1" applyFill="1" applyBorder="1" applyAlignment="1">
      <alignment vertical="center"/>
    </xf>
    <xf numFmtId="0" fontId="2" fillId="3" borderId="1" xfId="365" applyFont="1" applyFill="1" applyBorder="1" applyAlignment="1">
      <alignment vertical="center" wrapText="1"/>
    </xf>
    <xf numFmtId="9" fontId="27" fillId="3" borderId="1" xfId="1257" applyNumberFormat="1" applyFont="1" applyFill="1" applyBorder="1" applyAlignment="1">
      <alignment horizontal="center" vertical="center" wrapText="1"/>
    </xf>
    <xf numFmtId="0" fontId="86" fillId="3" borderId="1" xfId="1257" applyFont="1" applyFill="1" applyBorder="1" applyAlignment="1">
      <alignment horizontal="center" vertical="center" wrapText="1"/>
    </xf>
    <xf numFmtId="0" fontId="54" fillId="3" borderId="1" xfId="757" applyFont="1" applyFill="1" applyBorder="1" applyAlignment="1">
      <alignment vertical="center" wrapText="1"/>
    </xf>
    <xf numFmtId="0" fontId="54" fillId="3" borderId="1" xfId="0" applyFont="1" applyFill="1" applyBorder="1" applyAlignment="1">
      <alignment horizontal="justify" vertical="center"/>
    </xf>
    <xf numFmtId="0" fontId="54" fillId="3" borderId="1" xfId="757" applyFont="1" applyFill="1" applyBorder="1" applyAlignment="1">
      <alignment horizontal="center" vertical="center" wrapText="1"/>
    </xf>
    <xf numFmtId="0" fontId="35" fillId="3" borderId="1" xfId="757" applyFont="1" applyFill="1" applyBorder="1" applyAlignment="1">
      <alignment horizontal="center" vertical="center" wrapText="1"/>
    </xf>
    <xf numFmtId="0" fontId="57" fillId="3" borderId="1" xfId="58" applyFont="1" applyFill="1" applyBorder="1" applyAlignment="1">
      <alignment vertical="center" wrapText="1"/>
    </xf>
    <xf numFmtId="0" fontId="57" fillId="3" borderId="1" xfId="365" applyFont="1" applyFill="1" applyBorder="1" applyAlignment="1">
      <alignment horizontal="center" vertical="center" wrapText="1"/>
    </xf>
    <xf numFmtId="0" fontId="57" fillId="3" borderId="1" xfId="349" applyFont="1" applyFill="1" applyBorder="1" applyAlignment="1">
      <alignment horizontal="center" vertical="center" wrapText="1"/>
    </xf>
    <xf numFmtId="0" fontId="73" fillId="3" borderId="1" xfId="349" applyFont="1" applyFill="1" applyBorder="1" applyAlignment="1">
      <alignment horizontal="center" vertical="center" wrapText="1"/>
    </xf>
    <xf numFmtId="0" fontId="57" fillId="3" borderId="1" xfId="61" applyFont="1" applyFill="1" applyBorder="1" applyAlignment="1">
      <alignment vertical="center" wrapText="1"/>
    </xf>
    <xf numFmtId="0" fontId="57" fillId="3" borderId="1" xfId="365" applyFont="1" applyFill="1" applyBorder="1" applyAlignment="1">
      <alignment vertical="center" wrapText="1"/>
    </xf>
    <xf numFmtId="0" fontId="73" fillId="3" borderId="1" xfId="365" applyFont="1" applyFill="1" applyBorder="1" applyAlignment="1">
      <alignment horizontal="center" vertical="center" wrapText="1"/>
    </xf>
    <xf numFmtId="0" fontId="54" fillId="3" borderId="1" xfId="0" applyFont="1" applyFill="1" applyBorder="1" applyAlignment="1">
      <alignment horizontal="left" vertical="center" wrapText="1"/>
    </xf>
    <xf numFmtId="0" fontId="56" fillId="3" borderId="1" xfId="0" applyFont="1" applyFill="1" applyBorder="1" applyAlignment="1">
      <alignment horizontal="center" vertical="center"/>
    </xf>
    <xf numFmtId="0" fontId="54" fillId="3" borderId="1" xfId="218" applyFont="1" applyFill="1" applyBorder="1" applyAlignment="1">
      <alignment horizontal="center" vertical="center" wrapText="1"/>
    </xf>
    <xf numFmtId="0" fontId="54" fillId="3" borderId="3" xfId="0" applyFont="1" applyFill="1" applyBorder="1" applyAlignment="1">
      <alignment vertical="center" wrapText="1"/>
    </xf>
    <xf numFmtId="0" fontId="54" fillId="3" borderId="4" xfId="0" applyFont="1" applyFill="1" applyBorder="1" applyAlignment="1">
      <alignment vertical="center" wrapText="1"/>
    </xf>
    <xf numFmtId="0" fontId="54" fillId="3" borderId="5" xfId="0" applyFont="1" applyFill="1" applyBorder="1" applyAlignment="1">
      <alignment vertical="center" wrapText="1"/>
    </xf>
    <xf numFmtId="0" fontId="57" fillId="3" borderId="3" xfId="7"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7" fillId="0" borderId="3" xfId="2" applyFont="1" applyFill="1" applyBorder="1" applyAlignment="1">
      <alignment horizontal="left" vertical="center"/>
    </xf>
    <xf numFmtId="0" fontId="57" fillId="0" borderId="4" xfId="2" applyFont="1" applyFill="1" applyBorder="1" applyAlignment="1">
      <alignment horizontal="left" vertical="center"/>
    </xf>
    <xf numFmtId="0" fontId="57" fillId="0" borderId="5" xfId="2" applyFont="1" applyFill="1" applyBorder="1" applyAlignment="1">
      <alignment horizontal="left" vertical="center"/>
    </xf>
    <xf numFmtId="0" fontId="57" fillId="0" borderId="1" xfId="0" applyFont="1" applyFill="1" applyBorder="1" applyAlignment="1">
      <alignment horizontal="left" vertical="center" wrapText="1"/>
    </xf>
    <xf numFmtId="0" fontId="58" fillId="2" borderId="3" xfId="0" applyFont="1" applyFill="1" applyBorder="1" applyAlignment="1">
      <alignment horizontal="center" vertical="center" wrapText="1"/>
    </xf>
    <xf numFmtId="0" fontId="58" fillId="2" borderId="5" xfId="0" applyFont="1" applyFill="1" applyBorder="1" applyAlignment="1">
      <alignment horizontal="center" vertical="center" wrapText="1"/>
    </xf>
    <xf numFmtId="0" fontId="57" fillId="2" borderId="3" xfId="0" applyFont="1" applyFill="1" applyBorder="1" applyAlignment="1">
      <alignment horizontal="center" vertical="center"/>
    </xf>
    <xf numFmtId="0" fontId="57" fillId="2" borderId="5" xfId="0" applyFont="1" applyFill="1" applyBorder="1" applyAlignment="1">
      <alignment horizontal="center" vertical="center"/>
    </xf>
    <xf numFmtId="0" fontId="25" fillId="2" borderId="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5" fillId="2" borderId="3" xfId="0" applyFont="1" applyFill="1" applyBorder="1" applyAlignment="1">
      <alignment vertical="center" wrapText="1"/>
    </xf>
    <xf numFmtId="0" fontId="42" fillId="2" borderId="3"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6" fillId="2" borderId="3"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2" fillId="3" borderId="11" xfId="1257" applyFont="1" applyFill="1" applyBorder="1" applyAlignment="1">
      <alignment horizontal="center" vertical="center" wrapText="1"/>
    </xf>
    <xf numFmtId="0" fontId="2" fillId="3" borderId="7" xfId="1257" applyFill="1" applyBorder="1" applyAlignment="1">
      <alignment horizontal="center" vertical="center" wrapText="1"/>
    </xf>
    <xf numFmtId="0" fontId="4" fillId="3" borderId="3" xfId="365" applyFont="1" applyFill="1" applyBorder="1" applyAlignment="1">
      <alignment horizontal="center" vertical="center"/>
    </xf>
    <xf numFmtId="0" fontId="4" fillId="3" borderId="5" xfId="365" applyFont="1" applyFill="1" applyBorder="1" applyAlignment="1">
      <alignment horizontal="center" vertical="center"/>
    </xf>
    <xf numFmtId="0" fontId="78" fillId="3" borderId="11" xfId="1" applyFont="1" applyFill="1" applyBorder="1" applyAlignment="1">
      <alignment horizontal="center" vertical="center" wrapText="1"/>
    </xf>
    <xf numFmtId="0" fontId="34" fillId="3" borderId="7" xfId="1257" applyFont="1" applyFill="1" applyBorder="1" applyAlignment="1">
      <alignment horizontal="center" vertical="center" wrapText="1"/>
    </xf>
    <xf numFmtId="0" fontId="0" fillId="0" borderId="1" xfId="0" applyFill="1" applyBorder="1" applyAlignment="1">
      <alignment horizontal="center" vertical="center"/>
    </xf>
    <xf numFmtId="0" fontId="56" fillId="2" borderId="14" xfId="0" applyFont="1" applyFill="1" applyBorder="1" applyAlignment="1">
      <alignment horizontal="left" vertical="center"/>
    </xf>
    <xf numFmtId="0" fontId="56" fillId="2" borderId="2" xfId="0" applyFont="1" applyFill="1" applyBorder="1" applyAlignment="1">
      <alignment horizontal="left" vertical="center"/>
    </xf>
    <xf numFmtId="0" fontId="28" fillId="3" borderId="13"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8" xfId="0" applyFont="1" applyFill="1" applyBorder="1" applyAlignment="1">
      <alignment horizontal="center" vertical="center"/>
    </xf>
    <xf numFmtId="0" fontId="57" fillId="3" borderId="1" xfId="0" applyFont="1" applyFill="1" applyBorder="1" applyAlignment="1">
      <alignment horizontal="left" vertical="center" wrapText="1"/>
    </xf>
    <xf numFmtId="0" fontId="23" fillId="3" borderId="11"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57" fillId="3" borderId="11" xfId="0" applyFont="1" applyFill="1" applyBorder="1" applyAlignment="1">
      <alignment vertical="center" wrapText="1"/>
    </xf>
    <xf numFmtId="0" fontId="57" fillId="3" borderId="7" xfId="0" applyFont="1" applyFill="1" applyBorder="1" applyAlignment="1">
      <alignment vertical="center" wrapText="1"/>
    </xf>
    <xf numFmtId="0" fontId="57" fillId="3" borderId="9" xfId="0" applyFont="1" applyFill="1" applyBorder="1" applyAlignment="1">
      <alignment vertical="center" wrapText="1"/>
    </xf>
    <xf numFmtId="0" fontId="54" fillId="3" borderId="1" xfId="0" applyFont="1" applyFill="1" applyBorder="1" applyAlignment="1">
      <alignment horizontal="center" vertical="center"/>
    </xf>
    <xf numFmtId="0" fontId="44" fillId="2" borderId="14" xfId="2" applyFont="1" applyFill="1" applyBorder="1" applyAlignment="1">
      <alignment horizontal="left" vertical="center"/>
    </xf>
    <xf numFmtId="0" fontId="44" fillId="2" borderId="2" xfId="2" applyFont="1" applyFill="1" applyBorder="1" applyAlignment="1">
      <alignment horizontal="left" vertical="center"/>
    </xf>
    <xf numFmtId="3" fontId="40" fillId="2" borderId="2" xfId="2" applyNumberFormat="1" applyFont="1" applyFill="1" applyBorder="1" applyAlignment="1">
      <alignment horizontal="center" vertical="center"/>
    </xf>
    <xf numFmtId="0" fontId="57" fillId="3" borderId="1" xfId="0" applyFont="1" applyFill="1" applyBorder="1" applyAlignment="1">
      <alignment horizontal="center" vertical="center" wrapText="1"/>
    </xf>
    <xf numFmtId="0" fontId="67" fillId="4" borderId="3" xfId="0" applyFont="1" applyFill="1" applyBorder="1" applyAlignment="1">
      <alignment horizontal="center" vertical="center" wrapText="1"/>
    </xf>
    <xf numFmtId="0" fontId="67" fillId="4" borderId="4" xfId="0" applyFont="1" applyFill="1" applyBorder="1" applyAlignment="1">
      <alignment horizontal="center" vertical="center" wrapText="1"/>
    </xf>
    <xf numFmtId="0" fontId="67" fillId="4" borderId="5"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0" borderId="4" xfId="0" applyFont="1" applyBorder="1" applyAlignment="1">
      <alignment horizontal="center" vertical="center" wrapText="1"/>
    </xf>
    <xf numFmtId="0" fontId="0" fillId="0" borderId="5" xfId="0" applyBorder="1" applyAlignment="1">
      <alignment horizontal="center" vertical="center" wrapText="1"/>
    </xf>
    <xf numFmtId="0" fontId="28" fillId="3" borderId="13" xfId="0" applyFont="1" applyFill="1" applyBorder="1" applyAlignment="1">
      <alignment horizontal="center" vertical="center" wrapText="1"/>
    </xf>
    <xf numFmtId="0" fontId="0" fillId="3" borderId="10" xfId="0" applyFill="1" applyBorder="1" applyAlignment="1">
      <alignment horizontal="center"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33" fillId="3" borderId="1" xfId="1" applyFill="1" applyBorder="1" applyAlignment="1">
      <alignment horizontal="center" vertical="center"/>
    </xf>
    <xf numFmtId="0" fontId="37" fillId="3" borderId="1" xfId="1" applyFont="1" applyFill="1" applyBorder="1" applyAlignment="1">
      <alignment horizontal="center" vertical="center"/>
    </xf>
    <xf numFmtId="0" fontId="47" fillId="3" borderId="11" xfId="0" applyFont="1" applyFill="1" applyBorder="1" applyAlignment="1">
      <alignment horizontal="center" vertical="center" wrapText="1"/>
    </xf>
    <xf numFmtId="0" fontId="47" fillId="3" borderId="9" xfId="0" applyFont="1" applyFill="1" applyBorder="1" applyAlignment="1">
      <alignment horizontal="center" vertical="center" wrapText="1"/>
    </xf>
    <xf numFmtId="0" fontId="23" fillId="3" borderId="11"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58" fillId="2" borderId="1" xfId="0" applyFont="1" applyFill="1" applyBorder="1" applyAlignment="1">
      <alignment horizontal="center" vertical="center" wrapText="1"/>
    </xf>
    <xf numFmtId="0" fontId="57" fillId="3" borderId="3" xfId="44" applyFont="1" applyFill="1" applyBorder="1" applyAlignment="1">
      <alignment vertical="center" wrapText="1"/>
    </xf>
    <xf numFmtId="0" fontId="57" fillId="3" borderId="4" xfId="44" applyFont="1" applyFill="1" applyBorder="1" applyAlignment="1">
      <alignment vertical="center" wrapText="1"/>
    </xf>
    <xf numFmtId="0" fontId="57" fillId="3" borderId="5" xfId="44" applyFont="1" applyFill="1" applyBorder="1" applyAlignment="1">
      <alignment vertical="center" wrapText="1"/>
    </xf>
    <xf numFmtId="0" fontId="58" fillId="3" borderId="3" xfId="0" applyFont="1" applyFill="1" applyBorder="1" applyAlignment="1">
      <alignment horizontal="left" vertical="center" wrapText="1"/>
    </xf>
    <xf numFmtId="0" fontId="58" fillId="3" borderId="4" xfId="0" applyFont="1" applyFill="1" applyBorder="1" applyAlignment="1">
      <alignment horizontal="left" vertical="center" wrapText="1"/>
    </xf>
    <xf numFmtId="0" fontId="58" fillId="3" borderId="5" xfId="0" applyFont="1" applyFill="1" applyBorder="1" applyAlignment="1">
      <alignment horizontal="left" vertical="center" wrapText="1"/>
    </xf>
    <xf numFmtId="0" fontId="57" fillId="3" borderId="1" xfId="1224" applyFont="1" applyFill="1" applyBorder="1" applyAlignment="1">
      <alignment horizontal="left" vertical="center" wrapText="1"/>
    </xf>
    <xf numFmtId="0" fontId="57" fillId="3" borderId="1" xfId="332" applyFont="1" applyFill="1" applyBorder="1" applyAlignment="1">
      <alignment horizontal="left" vertical="center" wrapText="1"/>
    </xf>
    <xf numFmtId="0" fontId="28" fillId="3" borderId="11" xfId="0" applyFont="1" applyFill="1" applyBorder="1" applyAlignment="1">
      <alignment horizontal="center" vertical="top" wrapText="1"/>
    </xf>
    <xf numFmtId="0" fontId="54" fillId="3" borderId="9" xfId="0" applyFont="1" applyFill="1" applyBorder="1" applyAlignment="1">
      <alignment horizontal="center" vertical="top" wrapText="1"/>
    </xf>
    <xf numFmtId="0" fontId="23" fillId="3" borderId="7" xfId="4" applyFont="1" applyFill="1" applyBorder="1" applyAlignment="1">
      <alignment horizontal="center" vertical="center"/>
    </xf>
    <xf numFmtId="0" fontId="23" fillId="3" borderId="11" xfId="4" applyFont="1" applyFill="1" applyBorder="1" applyAlignment="1">
      <alignment horizontal="center" vertical="center"/>
    </xf>
    <xf numFmtId="0" fontId="23" fillId="3" borderId="9" xfId="4" applyFont="1" applyFill="1" applyBorder="1" applyAlignment="1">
      <alignment horizontal="center" vertical="center"/>
    </xf>
    <xf numFmtId="0" fontId="55" fillId="2" borderId="4" xfId="0" applyFont="1" applyFill="1" applyBorder="1" applyAlignment="1">
      <alignment horizontal="center" vertical="center" wrapText="1"/>
    </xf>
    <xf numFmtId="0" fontId="0" fillId="0" borderId="4" xfId="0" applyBorder="1" applyAlignment="1">
      <alignment horizontal="center" vertical="center" wrapText="1"/>
    </xf>
    <xf numFmtId="0" fontId="82" fillId="0" borderId="10" xfId="0" applyFont="1" applyFill="1" applyBorder="1" applyAlignment="1">
      <alignment horizontal="lef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5" fillId="4" borderId="0" xfId="0" applyFont="1" applyFill="1" applyBorder="1" applyAlignment="1">
      <alignment horizontal="left" wrapText="1"/>
    </xf>
    <xf numFmtId="0" fontId="33" fillId="3" borderId="0" xfId="1" applyFill="1" applyAlignment="1">
      <alignment horizontal="center" vertical="center" wrapText="1"/>
    </xf>
    <xf numFmtId="0" fontId="0" fillId="0" borderId="10" xfId="0" applyFill="1" applyBorder="1">
      <alignment vertical="center"/>
    </xf>
    <xf numFmtId="0" fontId="0" fillId="0" borderId="10" xfId="0" applyFill="1" applyBorder="1" applyAlignment="1">
      <alignment horizontal="center" vertical="center"/>
    </xf>
    <xf numFmtId="0" fontId="1" fillId="3" borderId="10" xfId="0" applyFont="1" applyFill="1" applyBorder="1" applyAlignment="1">
      <alignment vertical="center" wrapText="1"/>
    </xf>
    <xf numFmtId="0" fontId="1" fillId="3" borderId="2" xfId="0" applyFont="1" applyFill="1" applyBorder="1" applyAlignment="1">
      <alignment vertical="center" wrapText="1"/>
    </xf>
    <xf numFmtId="0" fontId="75" fillId="3" borderId="10" xfId="0" applyFont="1" applyFill="1" applyBorder="1" applyAlignment="1">
      <alignment vertical="center" wrapText="1"/>
    </xf>
  </cellXfs>
  <cellStyles count="1338">
    <cellStyle name="Hipervínculo" xfId="1" builtinId="8"/>
    <cellStyle name="Millares" xfId="11" builtinId="3"/>
    <cellStyle name="Millares [0] 2" xfId="3"/>
    <cellStyle name="Millares [0] 2 10" xfId="895"/>
    <cellStyle name="Millares [0] 2 2" xfId="24"/>
    <cellStyle name="Millares [0] 2 2 2" xfId="95"/>
    <cellStyle name="Millares [0] 2 2 2 2" xfId="312"/>
    <cellStyle name="Millares [0] 2 2 2 2 2" xfId="756"/>
    <cellStyle name="Millares [0] 2 2 2 2 3" xfId="1204"/>
    <cellStyle name="Millares [0] 2 2 2 3" xfId="539"/>
    <cellStyle name="Millares [0] 2 2 2 4" xfId="987"/>
    <cellStyle name="Millares [0] 2 2 3" xfId="169"/>
    <cellStyle name="Millares [0] 2 2 3 2" xfId="387"/>
    <cellStyle name="Millares [0] 2 2 3 2 2" xfId="831"/>
    <cellStyle name="Millares [0] 2 2 3 2 3" xfId="1279"/>
    <cellStyle name="Millares [0] 2 2 3 3" xfId="613"/>
    <cellStyle name="Millares [0] 2 2 3 4" xfId="1061"/>
    <cellStyle name="Millares [0] 2 2 4" xfId="241"/>
    <cellStyle name="Millares [0] 2 2 4 2" xfId="685"/>
    <cellStyle name="Millares [0] 2 2 4 3" xfId="1133"/>
    <cellStyle name="Millares [0] 2 2 5" xfId="468"/>
    <cellStyle name="Millares [0] 2 2 6" xfId="916"/>
    <cellStyle name="Millares [0] 2 3" xfId="14"/>
    <cellStyle name="Millares [0] 2 3 2" xfId="85"/>
    <cellStyle name="Millares [0] 2 3 2 2" xfId="302"/>
    <cellStyle name="Millares [0] 2 3 2 2 2" xfId="746"/>
    <cellStyle name="Millares [0] 2 3 2 2 3" xfId="1194"/>
    <cellStyle name="Millares [0] 2 3 2 3" xfId="529"/>
    <cellStyle name="Millares [0] 2 3 2 4" xfId="977"/>
    <cellStyle name="Millares [0] 2 3 3" xfId="159"/>
    <cellStyle name="Millares [0] 2 3 3 2" xfId="377"/>
    <cellStyle name="Millares [0] 2 3 3 2 2" xfId="821"/>
    <cellStyle name="Millares [0] 2 3 3 2 3" xfId="1269"/>
    <cellStyle name="Millares [0] 2 3 3 3" xfId="603"/>
    <cellStyle name="Millares [0] 2 3 3 4" xfId="1051"/>
    <cellStyle name="Millares [0] 2 3 4" xfId="231"/>
    <cellStyle name="Millares [0] 2 3 4 2" xfId="675"/>
    <cellStyle name="Millares [0] 2 3 4 3" xfId="1123"/>
    <cellStyle name="Millares [0] 2 3 5" xfId="458"/>
    <cellStyle name="Millares [0] 2 3 6" xfId="906"/>
    <cellStyle name="Millares [0] 2 4" xfId="40"/>
    <cellStyle name="Millares [0] 2 4 2" xfId="111"/>
    <cellStyle name="Millares [0] 2 4 2 2" xfId="328"/>
    <cellStyle name="Millares [0] 2 4 2 2 2" xfId="772"/>
    <cellStyle name="Millares [0] 2 4 2 2 3" xfId="1220"/>
    <cellStyle name="Millares [0] 2 4 2 3" xfId="555"/>
    <cellStyle name="Millares [0] 2 4 2 4" xfId="1003"/>
    <cellStyle name="Millares [0] 2 4 3" xfId="185"/>
    <cellStyle name="Millares [0] 2 4 3 2" xfId="403"/>
    <cellStyle name="Millares [0] 2 4 3 2 2" xfId="847"/>
    <cellStyle name="Millares [0] 2 4 3 2 3" xfId="1295"/>
    <cellStyle name="Millares [0] 2 4 3 3" xfId="629"/>
    <cellStyle name="Millares [0] 2 4 3 4" xfId="1077"/>
    <cellStyle name="Millares [0] 2 4 4" xfId="257"/>
    <cellStyle name="Millares [0] 2 4 4 2" xfId="701"/>
    <cellStyle name="Millares [0] 2 4 4 3" xfId="1149"/>
    <cellStyle name="Millares [0] 2 4 5" xfId="484"/>
    <cellStyle name="Millares [0] 2 4 6" xfId="932"/>
    <cellStyle name="Millares [0] 2 5" xfId="60"/>
    <cellStyle name="Millares [0] 2 5 2" xfId="131"/>
    <cellStyle name="Millares [0] 2 5 2 2" xfId="348"/>
    <cellStyle name="Millares [0] 2 5 2 2 2" xfId="792"/>
    <cellStyle name="Millares [0] 2 5 2 2 3" xfId="1240"/>
    <cellStyle name="Millares [0] 2 5 2 3" xfId="575"/>
    <cellStyle name="Millares [0] 2 5 2 4" xfId="1023"/>
    <cellStyle name="Millares [0] 2 5 3" xfId="205"/>
    <cellStyle name="Millares [0] 2 5 3 2" xfId="423"/>
    <cellStyle name="Millares [0] 2 5 3 2 2" xfId="867"/>
    <cellStyle name="Millares [0] 2 5 3 2 3" xfId="1315"/>
    <cellStyle name="Millares [0] 2 5 3 3" xfId="649"/>
    <cellStyle name="Millares [0] 2 5 3 4" xfId="1097"/>
    <cellStyle name="Millares [0] 2 5 4" xfId="277"/>
    <cellStyle name="Millares [0] 2 5 4 2" xfId="721"/>
    <cellStyle name="Millares [0] 2 5 4 3" xfId="1169"/>
    <cellStyle name="Millares [0] 2 5 5" xfId="504"/>
    <cellStyle name="Millares [0] 2 5 6" xfId="952"/>
    <cellStyle name="Millares [0] 2 6" xfId="74"/>
    <cellStyle name="Millares [0] 2 6 2" xfId="291"/>
    <cellStyle name="Millares [0] 2 6 2 2" xfId="735"/>
    <cellStyle name="Millares [0] 2 6 2 3" xfId="1183"/>
    <cellStyle name="Millares [0] 2 6 3" xfId="518"/>
    <cellStyle name="Millares [0] 2 6 4" xfId="966"/>
    <cellStyle name="Millares [0] 2 7" xfId="148"/>
    <cellStyle name="Millares [0] 2 7 2" xfId="366"/>
    <cellStyle name="Millares [0] 2 7 2 2" xfId="810"/>
    <cellStyle name="Millares [0] 2 7 2 3" xfId="1258"/>
    <cellStyle name="Millares [0] 2 7 3" xfId="592"/>
    <cellStyle name="Millares [0] 2 7 4" xfId="1040"/>
    <cellStyle name="Millares [0] 2 8" xfId="220"/>
    <cellStyle name="Millares [0] 2 8 2" xfId="664"/>
    <cellStyle name="Millares [0] 2 8 3" xfId="1112"/>
    <cellStyle name="Millares [0] 2 9" xfId="447"/>
    <cellStyle name="Millares [0] 3" xfId="6"/>
    <cellStyle name="Millares [0] 3 10" xfId="898"/>
    <cellStyle name="Millares [0] 3 2" xfId="27"/>
    <cellStyle name="Millares [0] 3 2 2" xfId="98"/>
    <cellStyle name="Millares [0] 3 2 2 2" xfId="315"/>
    <cellStyle name="Millares [0] 3 2 2 2 2" xfId="759"/>
    <cellStyle name="Millares [0] 3 2 2 2 3" xfId="1207"/>
    <cellStyle name="Millares [0] 3 2 2 3" xfId="542"/>
    <cellStyle name="Millares [0] 3 2 2 4" xfId="990"/>
    <cellStyle name="Millares [0] 3 2 3" xfId="172"/>
    <cellStyle name="Millares [0] 3 2 3 2" xfId="390"/>
    <cellStyle name="Millares [0] 3 2 3 2 2" xfId="834"/>
    <cellStyle name="Millares [0] 3 2 3 2 3" xfId="1282"/>
    <cellStyle name="Millares [0] 3 2 3 3" xfId="616"/>
    <cellStyle name="Millares [0] 3 2 3 4" xfId="1064"/>
    <cellStyle name="Millares [0] 3 2 4" xfId="244"/>
    <cellStyle name="Millares [0] 3 2 4 2" xfId="688"/>
    <cellStyle name="Millares [0] 3 2 4 3" xfId="1136"/>
    <cellStyle name="Millares [0] 3 2 5" xfId="471"/>
    <cellStyle name="Millares [0] 3 2 6" xfId="919"/>
    <cellStyle name="Millares [0] 3 3" xfId="17"/>
    <cellStyle name="Millares [0] 3 3 2" xfId="88"/>
    <cellStyle name="Millares [0] 3 3 2 2" xfId="305"/>
    <cellStyle name="Millares [0] 3 3 2 2 2" xfId="749"/>
    <cellStyle name="Millares [0] 3 3 2 2 3" xfId="1197"/>
    <cellStyle name="Millares [0] 3 3 2 3" xfId="532"/>
    <cellStyle name="Millares [0] 3 3 2 4" xfId="980"/>
    <cellStyle name="Millares [0] 3 3 3" xfId="162"/>
    <cellStyle name="Millares [0] 3 3 3 2" xfId="380"/>
    <cellStyle name="Millares [0] 3 3 3 2 2" xfId="824"/>
    <cellStyle name="Millares [0] 3 3 3 2 3" xfId="1272"/>
    <cellStyle name="Millares [0] 3 3 3 3" xfId="606"/>
    <cellStyle name="Millares [0] 3 3 3 4" xfId="1054"/>
    <cellStyle name="Millares [0] 3 3 4" xfId="234"/>
    <cellStyle name="Millares [0] 3 3 4 2" xfId="678"/>
    <cellStyle name="Millares [0] 3 3 4 3" xfId="1126"/>
    <cellStyle name="Millares [0] 3 3 5" xfId="461"/>
    <cellStyle name="Millares [0] 3 3 6" xfId="909"/>
    <cellStyle name="Millares [0] 3 4" xfId="43"/>
    <cellStyle name="Millares [0] 3 4 2" xfId="114"/>
    <cellStyle name="Millares [0] 3 4 2 2" xfId="331"/>
    <cellStyle name="Millares [0] 3 4 2 2 2" xfId="775"/>
    <cellStyle name="Millares [0] 3 4 2 2 3" xfId="1223"/>
    <cellStyle name="Millares [0] 3 4 2 3" xfId="558"/>
    <cellStyle name="Millares [0] 3 4 2 4" xfId="1006"/>
    <cellStyle name="Millares [0] 3 4 3" xfId="188"/>
    <cellStyle name="Millares [0] 3 4 3 2" xfId="406"/>
    <cellStyle name="Millares [0] 3 4 3 2 2" xfId="850"/>
    <cellStyle name="Millares [0] 3 4 3 2 3" xfId="1298"/>
    <cellStyle name="Millares [0] 3 4 3 3" xfId="632"/>
    <cellStyle name="Millares [0] 3 4 3 4" xfId="1080"/>
    <cellStyle name="Millares [0] 3 4 4" xfId="260"/>
    <cellStyle name="Millares [0] 3 4 4 2" xfId="704"/>
    <cellStyle name="Millares [0] 3 4 4 3" xfId="1152"/>
    <cellStyle name="Millares [0] 3 4 5" xfId="487"/>
    <cellStyle name="Millares [0] 3 4 6" xfId="935"/>
    <cellStyle name="Millares [0] 3 5" xfId="63"/>
    <cellStyle name="Millares [0] 3 5 2" xfId="134"/>
    <cellStyle name="Millares [0] 3 5 2 2" xfId="351"/>
    <cellStyle name="Millares [0] 3 5 2 2 2" xfId="795"/>
    <cellStyle name="Millares [0] 3 5 2 2 3" xfId="1243"/>
    <cellStyle name="Millares [0] 3 5 2 3" xfId="578"/>
    <cellStyle name="Millares [0] 3 5 2 4" xfId="1026"/>
    <cellStyle name="Millares [0] 3 5 3" xfId="208"/>
    <cellStyle name="Millares [0] 3 5 3 2" xfId="426"/>
    <cellStyle name="Millares [0] 3 5 3 2 2" xfId="870"/>
    <cellStyle name="Millares [0] 3 5 3 2 3" xfId="1318"/>
    <cellStyle name="Millares [0] 3 5 3 3" xfId="652"/>
    <cellStyle name="Millares [0] 3 5 3 4" xfId="1100"/>
    <cellStyle name="Millares [0] 3 5 4" xfId="280"/>
    <cellStyle name="Millares [0] 3 5 4 2" xfId="724"/>
    <cellStyle name="Millares [0] 3 5 4 3" xfId="1172"/>
    <cellStyle name="Millares [0] 3 5 5" xfId="507"/>
    <cellStyle name="Millares [0] 3 5 6" xfId="955"/>
    <cellStyle name="Millares [0] 3 6" xfId="77"/>
    <cellStyle name="Millares [0] 3 6 2" xfId="294"/>
    <cellStyle name="Millares [0] 3 6 2 2" xfId="738"/>
    <cellStyle name="Millares [0] 3 6 2 3" xfId="1186"/>
    <cellStyle name="Millares [0] 3 6 3" xfId="521"/>
    <cellStyle name="Millares [0] 3 6 4" xfId="969"/>
    <cellStyle name="Millares [0] 3 7" xfId="151"/>
    <cellStyle name="Millares [0] 3 7 2" xfId="369"/>
    <cellStyle name="Millares [0] 3 7 2 2" xfId="813"/>
    <cellStyle name="Millares [0] 3 7 2 3" xfId="1261"/>
    <cellStyle name="Millares [0] 3 7 3" xfId="595"/>
    <cellStyle name="Millares [0] 3 7 4" xfId="1043"/>
    <cellStyle name="Millares [0] 3 8" xfId="223"/>
    <cellStyle name="Millares [0] 3 8 2" xfId="667"/>
    <cellStyle name="Millares [0] 3 8 3" xfId="1115"/>
    <cellStyle name="Millares [0] 3 9" xfId="450"/>
    <cellStyle name="Millares [0] 4" xfId="9"/>
    <cellStyle name="Millares [0] 4 10" xfId="901"/>
    <cellStyle name="Millares [0] 4 2" xfId="30"/>
    <cellStyle name="Millares [0] 4 2 2" xfId="101"/>
    <cellStyle name="Millares [0] 4 2 2 2" xfId="318"/>
    <cellStyle name="Millares [0] 4 2 2 2 2" xfId="762"/>
    <cellStyle name="Millares [0] 4 2 2 2 3" xfId="1210"/>
    <cellStyle name="Millares [0] 4 2 2 3" xfId="545"/>
    <cellStyle name="Millares [0] 4 2 2 4" xfId="993"/>
    <cellStyle name="Millares [0] 4 2 3" xfId="175"/>
    <cellStyle name="Millares [0] 4 2 3 2" xfId="393"/>
    <cellStyle name="Millares [0] 4 2 3 2 2" xfId="837"/>
    <cellStyle name="Millares [0] 4 2 3 2 3" xfId="1285"/>
    <cellStyle name="Millares [0] 4 2 3 3" xfId="619"/>
    <cellStyle name="Millares [0] 4 2 3 4" xfId="1067"/>
    <cellStyle name="Millares [0] 4 2 4" xfId="247"/>
    <cellStyle name="Millares [0] 4 2 4 2" xfId="691"/>
    <cellStyle name="Millares [0] 4 2 4 3" xfId="1139"/>
    <cellStyle name="Millares [0] 4 2 5" xfId="474"/>
    <cellStyle name="Millares [0] 4 2 6" xfId="922"/>
    <cellStyle name="Millares [0] 4 3" xfId="20"/>
    <cellStyle name="Millares [0] 4 3 2" xfId="91"/>
    <cellStyle name="Millares [0] 4 3 2 2" xfId="308"/>
    <cellStyle name="Millares [0] 4 3 2 2 2" xfId="752"/>
    <cellStyle name="Millares [0] 4 3 2 2 3" xfId="1200"/>
    <cellStyle name="Millares [0] 4 3 2 3" xfId="535"/>
    <cellStyle name="Millares [0] 4 3 2 4" xfId="983"/>
    <cellStyle name="Millares [0] 4 3 3" xfId="165"/>
    <cellStyle name="Millares [0] 4 3 3 2" xfId="383"/>
    <cellStyle name="Millares [0] 4 3 3 2 2" xfId="827"/>
    <cellStyle name="Millares [0] 4 3 3 2 3" xfId="1275"/>
    <cellStyle name="Millares [0] 4 3 3 3" xfId="609"/>
    <cellStyle name="Millares [0] 4 3 3 4" xfId="1057"/>
    <cellStyle name="Millares [0] 4 3 4" xfId="237"/>
    <cellStyle name="Millares [0] 4 3 4 2" xfId="681"/>
    <cellStyle name="Millares [0] 4 3 4 3" xfId="1129"/>
    <cellStyle name="Millares [0] 4 3 5" xfId="464"/>
    <cellStyle name="Millares [0] 4 3 6" xfId="912"/>
    <cellStyle name="Millares [0] 4 4" xfId="46"/>
    <cellStyle name="Millares [0] 4 4 2" xfId="117"/>
    <cellStyle name="Millares [0] 4 4 2 2" xfId="334"/>
    <cellStyle name="Millares [0] 4 4 2 2 2" xfId="778"/>
    <cellStyle name="Millares [0] 4 4 2 2 3" xfId="1226"/>
    <cellStyle name="Millares [0] 4 4 2 3" xfId="561"/>
    <cellStyle name="Millares [0] 4 4 2 4" xfId="1009"/>
    <cellStyle name="Millares [0] 4 4 3" xfId="191"/>
    <cellStyle name="Millares [0] 4 4 3 2" xfId="409"/>
    <cellStyle name="Millares [0] 4 4 3 2 2" xfId="853"/>
    <cellStyle name="Millares [0] 4 4 3 2 3" xfId="1301"/>
    <cellStyle name="Millares [0] 4 4 3 3" xfId="635"/>
    <cellStyle name="Millares [0] 4 4 3 4" xfId="1083"/>
    <cellStyle name="Millares [0] 4 4 4" xfId="263"/>
    <cellStyle name="Millares [0] 4 4 4 2" xfId="707"/>
    <cellStyle name="Millares [0] 4 4 4 3" xfId="1155"/>
    <cellStyle name="Millares [0] 4 4 5" xfId="490"/>
    <cellStyle name="Millares [0] 4 4 6" xfId="938"/>
    <cellStyle name="Millares [0] 4 5" xfId="66"/>
    <cellStyle name="Millares [0] 4 5 2" xfId="137"/>
    <cellStyle name="Millares [0] 4 5 2 2" xfId="354"/>
    <cellStyle name="Millares [0] 4 5 2 2 2" xfId="798"/>
    <cellStyle name="Millares [0] 4 5 2 2 3" xfId="1246"/>
    <cellStyle name="Millares [0] 4 5 2 3" xfId="581"/>
    <cellStyle name="Millares [0] 4 5 2 4" xfId="1029"/>
    <cellStyle name="Millares [0] 4 5 3" xfId="211"/>
    <cellStyle name="Millares [0] 4 5 3 2" xfId="429"/>
    <cellStyle name="Millares [0] 4 5 3 2 2" xfId="873"/>
    <cellStyle name="Millares [0] 4 5 3 2 3" xfId="1321"/>
    <cellStyle name="Millares [0] 4 5 3 3" xfId="655"/>
    <cellStyle name="Millares [0] 4 5 3 4" xfId="1103"/>
    <cellStyle name="Millares [0] 4 5 4" xfId="283"/>
    <cellStyle name="Millares [0] 4 5 4 2" xfId="727"/>
    <cellStyle name="Millares [0] 4 5 4 3" xfId="1175"/>
    <cellStyle name="Millares [0] 4 5 5" xfId="510"/>
    <cellStyle name="Millares [0] 4 5 6" xfId="958"/>
    <cellStyle name="Millares [0] 4 6" xfId="80"/>
    <cellStyle name="Millares [0] 4 6 2" xfId="297"/>
    <cellStyle name="Millares [0] 4 6 2 2" xfId="741"/>
    <cellStyle name="Millares [0] 4 6 2 3" xfId="1189"/>
    <cellStyle name="Millares [0] 4 6 3" xfId="524"/>
    <cellStyle name="Millares [0] 4 6 4" xfId="972"/>
    <cellStyle name="Millares [0] 4 7" xfId="154"/>
    <cellStyle name="Millares [0] 4 7 2" xfId="372"/>
    <cellStyle name="Millares [0] 4 7 2 2" xfId="816"/>
    <cellStyle name="Millares [0] 4 7 2 3" xfId="1264"/>
    <cellStyle name="Millares [0] 4 7 3" xfId="598"/>
    <cellStyle name="Millares [0] 4 7 4" xfId="1046"/>
    <cellStyle name="Millares [0] 4 8" xfId="226"/>
    <cellStyle name="Millares [0] 4 8 2" xfId="670"/>
    <cellStyle name="Millares [0] 4 8 3" xfId="1118"/>
    <cellStyle name="Millares [0] 4 9" xfId="453"/>
    <cellStyle name="Millares [0] 5" xfId="364"/>
    <cellStyle name="Millares [0] 5 2" xfId="808"/>
    <cellStyle name="Millares [0] 5 3" xfId="1256"/>
    <cellStyle name="Millares 10" xfId="49"/>
    <cellStyle name="Millares 10 2" xfId="120"/>
    <cellStyle name="Millares 10 2 2" xfId="337"/>
    <cellStyle name="Millares 10 2 2 2" xfId="781"/>
    <cellStyle name="Millares 10 2 2 3" xfId="1229"/>
    <cellStyle name="Millares 10 2 3" xfId="564"/>
    <cellStyle name="Millares 10 2 4" xfId="1012"/>
    <cellStyle name="Millares 10 3" xfId="194"/>
    <cellStyle name="Millares 10 3 2" xfId="412"/>
    <cellStyle name="Millares 10 3 2 2" xfId="856"/>
    <cellStyle name="Millares 10 3 2 3" xfId="1304"/>
    <cellStyle name="Millares 10 3 3" xfId="638"/>
    <cellStyle name="Millares 10 3 4" xfId="1086"/>
    <cellStyle name="Millares 10 4" xfId="266"/>
    <cellStyle name="Millares 10 4 2" xfId="710"/>
    <cellStyle name="Millares 10 4 3" xfId="1158"/>
    <cellStyle name="Millares 10 5" xfId="493"/>
    <cellStyle name="Millares 10 6" xfId="941"/>
    <cellStyle name="Millares 11" xfId="50"/>
    <cellStyle name="Millares 11 2" xfId="121"/>
    <cellStyle name="Millares 11 2 2" xfId="338"/>
    <cellStyle name="Millares 11 2 2 2" xfId="782"/>
    <cellStyle name="Millares 11 2 2 3" xfId="1230"/>
    <cellStyle name="Millares 11 2 3" xfId="565"/>
    <cellStyle name="Millares 11 2 4" xfId="1013"/>
    <cellStyle name="Millares 11 3" xfId="195"/>
    <cellStyle name="Millares 11 3 2" xfId="413"/>
    <cellStyle name="Millares 11 3 2 2" xfId="857"/>
    <cellStyle name="Millares 11 3 2 3" xfId="1305"/>
    <cellStyle name="Millares 11 3 3" xfId="639"/>
    <cellStyle name="Millares 11 3 4" xfId="1087"/>
    <cellStyle name="Millares 11 4" xfId="267"/>
    <cellStyle name="Millares 11 4 2" xfId="711"/>
    <cellStyle name="Millares 11 4 3" xfId="1159"/>
    <cellStyle name="Millares 11 5" xfId="494"/>
    <cellStyle name="Millares 11 6" xfId="942"/>
    <cellStyle name="Millares 12" xfId="51"/>
    <cellStyle name="Millares 12 2" xfId="122"/>
    <cellStyle name="Millares 12 2 2" xfId="339"/>
    <cellStyle name="Millares 12 2 2 2" xfId="783"/>
    <cellStyle name="Millares 12 2 2 3" xfId="1231"/>
    <cellStyle name="Millares 12 2 3" xfId="566"/>
    <cellStyle name="Millares 12 2 4" xfId="1014"/>
    <cellStyle name="Millares 12 3" xfId="196"/>
    <cellStyle name="Millares 12 3 2" xfId="414"/>
    <cellStyle name="Millares 12 3 2 2" xfId="858"/>
    <cellStyle name="Millares 12 3 2 3" xfId="1306"/>
    <cellStyle name="Millares 12 3 3" xfId="640"/>
    <cellStyle name="Millares 12 3 4" xfId="1088"/>
    <cellStyle name="Millares 12 4" xfId="268"/>
    <cellStyle name="Millares 12 4 2" xfId="712"/>
    <cellStyle name="Millares 12 4 3" xfId="1160"/>
    <cellStyle name="Millares 12 5" xfId="495"/>
    <cellStyle name="Millares 12 6" xfId="943"/>
    <cellStyle name="Millares 13" xfId="52"/>
    <cellStyle name="Millares 13 2" xfId="123"/>
    <cellStyle name="Millares 13 2 2" xfId="340"/>
    <cellStyle name="Millares 13 2 2 2" xfId="784"/>
    <cellStyle name="Millares 13 2 2 3" xfId="1232"/>
    <cellStyle name="Millares 13 2 3" xfId="567"/>
    <cellStyle name="Millares 13 2 4" xfId="1015"/>
    <cellStyle name="Millares 13 3" xfId="197"/>
    <cellStyle name="Millares 13 3 2" xfId="415"/>
    <cellStyle name="Millares 13 3 2 2" xfId="859"/>
    <cellStyle name="Millares 13 3 2 3" xfId="1307"/>
    <cellStyle name="Millares 13 3 3" xfId="641"/>
    <cellStyle name="Millares 13 3 4" xfId="1089"/>
    <cellStyle name="Millares 13 4" xfId="269"/>
    <cellStyle name="Millares 13 4 2" xfId="713"/>
    <cellStyle name="Millares 13 4 3" xfId="1161"/>
    <cellStyle name="Millares 13 5" xfId="496"/>
    <cellStyle name="Millares 13 6" xfId="944"/>
    <cellStyle name="Millares 14" xfId="53"/>
    <cellStyle name="Millares 14 2" xfId="124"/>
    <cellStyle name="Millares 14 2 2" xfId="341"/>
    <cellStyle name="Millares 14 2 2 2" xfId="785"/>
    <cellStyle name="Millares 14 2 2 3" xfId="1233"/>
    <cellStyle name="Millares 14 2 3" xfId="568"/>
    <cellStyle name="Millares 14 2 4" xfId="1016"/>
    <cellStyle name="Millares 14 3" xfId="198"/>
    <cellStyle name="Millares 14 3 2" xfId="416"/>
    <cellStyle name="Millares 14 3 2 2" xfId="860"/>
    <cellStyle name="Millares 14 3 2 3" xfId="1308"/>
    <cellStyle name="Millares 14 3 3" xfId="642"/>
    <cellStyle name="Millares 14 3 4" xfId="1090"/>
    <cellStyle name="Millares 14 4" xfId="270"/>
    <cellStyle name="Millares 14 4 2" xfId="714"/>
    <cellStyle name="Millares 14 4 3" xfId="1162"/>
    <cellStyle name="Millares 14 5" xfId="497"/>
    <cellStyle name="Millares 14 6" xfId="945"/>
    <cellStyle name="Millares 15" xfId="54"/>
    <cellStyle name="Millares 15 2" xfId="125"/>
    <cellStyle name="Millares 15 2 2" xfId="342"/>
    <cellStyle name="Millares 15 2 2 2" xfId="786"/>
    <cellStyle name="Millares 15 2 2 3" xfId="1234"/>
    <cellStyle name="Millares 15 2 3" xfId="569"/>
    <cellStyle name="Millares 15 2 4" xfId="1017"/>
    <cellStyle name="Millares 15 3" xfId="199"/>
    <cellStyle name="Millares 15 3 2" xfId="417"/>
    <cellStyle name="Millares 15 3 2 2" xfId="861"/>
    <cellStyle name="Millares 15 3 2 3" xfId="1309"/>
    <cellStyle name="Millares 15 3 3" xfId="643"/>
    <cellStyle name="Millares 15 3 4" xfId="1091"/>
    <cellStyle name="Millares 15 4" xfId="271"/>
    <cellStyle name="Millares 15 4 2" xfId="715"/>
    <cellStyle name="Millares 15 4 3" xfId="1163"/>
    <cellStyle name="Millares 15 5" xfId="498"/>
    <cellStyle name="Millares 15 6" xfId="946"/>
    <cellStyle name="Millares 16" xfId="55"/>
    <cellStyle name="Millares 16 2" xfId="126"/>
    <cellStyle name="Millares 16 2 2" xfId="343"/>
    <cellStyle name="Millares 16 2 2 2" xfId="787"/>
    <cellStyle name="Millares 16 2 2 3" xfId="1235"/>
    <cellStyle name="Millares 16 2 3" xfId="570"/>
    <cellStyle name="Millares 16 2 4" xfId="1018"/>
    <cellStyle name="Millares 16 3" xfId="200"/>
    <cellStyle name="Millares 16 3 2" xfId="418"/>
    <cellStyle name="Millares 16 3 2 2" xfId="862"/>
    <cellStyle name="Millares 16 3 2 3" xfId="1310"/>
    <cellStyle name="Millares 16 3 3" xfId="644"/>
    <cellStyle name="Millares 16 3 4" xfId="1092"/>
    <cellStyle name="Millares 16 4" xfId="272"/>
    <cellStyle name="Millares 16 4 2" xfId="716"/>
    <cellStyle name="Millares 16 4 3" xfId="1164"/>
    <cellStyle name="Millares 16 5" xfId="499"/>
    <cellStyle name="Millares 16 6" xfId="947"/>
    <cellStyle name="Millares 17" xfId="56"/>
    <cellStyle name="Millares 17 2" xfId="127"/>
    <cellStyle name="Millares 17 2 2" xfId="344"/>
    <cellStyle name="Millares 17 2 2 2" xfId="788"/>
    <cellStyle name="Millares 17 2 2 3" xfId="1236"/>
    <cellStyle name="Millares 17 2 3" xfId="571"/>
    <cellStyle name="Millares 17 2 4" xfId="1019"/>
    <cellStyle name="Millares 17 3" xfId="201"/>
    <cellStyle name="Millares 17 3 2" xfId="419"/>
    <cellStyle name="Millares 17 3 2 2" xfId="863"/>
    <cellStyle name="Millares 17 3 2 3" xfId="1311"/>
    <cellStyle name="Millares 17 3 3" xfId="645"/>
    <cellStyle name="Millares 17 3 4" xfId="1093"/>
    <cellStyle name="Millares 17 4" xfId="273"/>
    <cellStyle name="Millares 17 4 2" xfId="717"/>
    <cellStyle name="Millares 17 4 3" xfId="1165"/>
    <cellStyle name="Millares 17 5" xfId="500"/>
    <cellStyle name="Millares 17 6" xfId="948"/>
    <cellStyle name="Millares 18" xfId="57"/>
    <cellStyle name="Millares 18 2" xfId="128"/>
    <cellStyle name="Millares 18 2 2" xfId="345"/>
    <cellStyle name="Millares 18 2 2 2" xfId="789"/>
    <cellStyle name="Millares 18 2 2 3" xfId="1237"/>
    <cellStyle name="Millares 18 2 3" xfId="572"/>
    <cellStyle name="Millares 18 2 4" xfId="1020"/>
    <cellStyle name="Millares 18 3" xfId="202"/>
    <cellStyle name="Millares 18 3 2" xfId="420"/>
    <cellStyle name="Millares 18 3 2 2" xfId="864"/>
    <cellStyle name="Millares 18 3 2 3" xfId="1312"/>
    <cellStyle name="Millares 18 3 3" xfId="646"/>
    <cellStyle name="Millares 18 3 4" xfId="1094"/>
    <cellStyle name="Millares 18 4" xfId="274"/>
    <cellStyle name="Millares 18 4 2" xfId="718"/>
    <cellStyle name="Millares 18 4 3" xfId="1166"/>
    <cellStyle name="Millares 18 5" xfId="501"/>
    <cellStyle name="Millares 18 6" xfId="949"/>
    <cellStyle name="Millares 19" xfId="68"/>
    <cellStyle name="Millares 19 2" xfId="139"/>
    <cellStyle name="Millares 19 2 2" xfId="356"/>
    <cellStyle name="Millares 19 2 2 2" xfId="800"/>
    <cellStyle name="Millares 19 2 2 3" xfId="1248"/>
    <cellStyle name="Millares 19 2 3" xfId="583"/>
    <cellStyle name="Millares 19 2 4" xfId="1031"/>
    <cellStyle name="Millares 19 3" xfId="213"/>
    <cellStyle name="Millares 19 3 2" xfId="431"/>
    <cellStyle name="Millares 19 3 2 2" xfId="875"/>
    <cellStyle name="Millares 19 3 2 3" xfId="1323"/>
    <cellStyle name="Millares 19 3 3" xfId="657"/>
    <cellStyle name="Millares 19 3 4" xfId="1105"/>
    <cellStyle name="Millares 19 4" xfId="285"/>
    <cellStyle name="Millares 19 4 2" xfId="729"/>
    <cellStyle name="Millares 19 4 3" xfId="1177"/>
    <cellStyle name="Millares 19 5" xfId="512"/>
    <cellStyle name="Millares 19 6" xfId="960"/>
    <cellStyle name="Millares 2" xfId="32"/>
    <cellStyle name="Millares 2 2" xfId="103"/>
    <cellStyle name="Millares 2 2 2" xfId="320"/>
    <cellStyle name="Millares 2 2 2 2" xfId="764"/>
    <cellStyle name="Millares 2 2 2 3" xfId="1212"/>
    <cellStyle name="Millares 2 2 3" xfId="547"/>
    <cellStyle name="Millares 2 2 4" xfId="995"/>
    <cellStyle name="Millares 2 3" xfId="177"/>
    <cellStyle name="Millares 2 3 2" xfId="395"/>
    <cellStyle name="Millares 2 3 2 2" xfId="839"/>
    <cellStyle name="Millares 2 3 2 3" xfId="1287"/>
    <cellStyle name="Millares 2 3 3" xfId="621"/>
    <cellStyle name="Millares 2 3 4" xfId="1069"/>
    <cellStyle name="Millares 2 4" xfId="249"/>
    <cellStyle name="Millares 2 4 2" xfId="693"/>
    <cellStyle name="Millares 2 4 3" xfId="1141"/>
    <cellStyle name="Millares 2 5" xfId="476"/>
    <cellStyle name="Millares 2 6" xfId="924"/>
    <cellStyle name="Millares 20" xfId="69"/>
    <cellStyle name="Millares 20 2" xfId="140"/>
    <cellStyle name="Millares 20 2 2" xfId="357"/>
    <cellStyle name="Millares 20 2 2 2" xfId="801"/>
    <cellStyle name="Millares 20 2 2 3" xfId="1249"/>
    <cellStyle name="Millares 20 2 3" xfId="584"/>
    <cellStyle name="Millares 20 2 4" xfId="1032"/>
    <cellStyle name="Millares 20 3" xfId="214"/>
    <cellStyle name="Millares 20 3 2" xfId="432"/>
    <cellStyle name="Millares 20 3 2 2" xfId="876"/>
    <cellStyle name="Millares 20 3 2 3" xfId="1324"/>
    <cellStyle name="Millares 20 3 3" xfId="658"/>
    <cellStyle name="Millares 20 3 4" xfId="1106"/>
    <cellStyle name="Millares 20 4" xfId="286"/>
    <cellStyle name="Millares 20 4 2" xfId="730"/>
    <cellStyle name="Millares 20 4 3" xfId="1178"/>
    <cellStyle name="Millares 20 5" xfId="513"/>
    <cellStyle name="Millares 20 6" xfId="961"/>
    <cellStyle name="Millares 21" xfId="70"/>
    <cellStyle name="Millares 21 2" xfId="141"/>
    <cellStyle name="Millares 21 2 2" xfId="358"/>
    <cellStyle name="Millares 21 2 2 2" xfId="802"/>
    <cellStyle name="Millares 21 2 2 3" xfId="1250"/>
    <cellStyle name="Millares 21 2 3" xfId="585"/>
    <cellStyle name="Millares 21 2 4" xfId="1033"/>
    <cellStyle name="Millares 21 3" xfId="215"/>
    <cellStyle name="Millares 21 3 2" xfId="433"/>
    <cellStyle name="Millares 21 3 2 2" xfId="877"/>
    <cellStyle name="Millares 21 3 2 3" xfId="1325"/>
    <cellStyle name="Millares 21 3 3" xfId="659"/>
    <cellStyle name="Millares 21 3 4" xfId="1107"/>
    <cellStyle name="Millares 21 4" xfId="287"/>
    <cellStyle name="Millares 21 4 2" xfId="731"/>
    <cellStyle name="Millares 21 4 3" xfId="1179"/>
    <cellStyle name="Millares 21 5" xfId="514"/>
    <cellStyle name="Millares 21 6" xfId="962"/>
    <cellStyle name="Millares 22" xfId="71"/>
    <cellStyle name="Millares 22 2" xfId="142"/>
    <cellStyle name="Millares 22 2 2" xfId="359"/>
    <cellStyle name="Millares 22 2 2 2" xfId="803"/>
    <cellStyle name="Millares 22 2 2 3" xfId="1251"/>
    <cellStyle name="Millares 22 2 3" xfId="586"/>
    <cellStyle name="Millares 22 2 4" xfId="1034"/>
    <cellStyle name="Millares 22 3" xfId="216"/>
    <cellStyle name="Millares 22 3 2" xfId="434"/>
    <cellStyle name="Millares 22 3 2 2" xfId="878"/>
    <cellStyle name="Millares 22 3 2 3" xfId="1326"/>
    <cellStyle name="Millares 22 3 3" xfId="660"/>
    <cellStyle name="Millares 22 3 4" xfId="1108"/>
    <cellStyle name="Millares 22 4" xfId="288"/>
    <cellStyle name="Millares 22 4 2" xfId="732"/>
    <cellStyle name="Millares 22 4 3" xfId="1180"/>
    <cellStyle name="Millares 22 5" xfId="515"/>
    <cellStyle name="Millares 22 6" xfId="963"/>
    <cellStyle name="Millares 23" xfId="72"/>
    <cellStyle name="Millares 23 2" xfId="143"/>
    <cellStyle name="Millares 23 2 2" xfId="360"/>
    <cellStyle name="Millares 23 2 2 2" xfId="804"/>
    <cellStyle name="Millares 23 2 2 3" xfId="1252"/>
    <cellStyle name="Millares 23 2 3" xfId="587"/>
    <cellStyle name="Millares 23 2 4" xfId="1035"/>
    <cellStyle name="Millares 23 3" xfId="217"/>
    <cellStyle name="Millares 23 3 2" xfId="435"/>
    <cellStyle name="Millares 23 3 2 2" xfId="879"/>
    <cellStyle name="Millares 23 3 2 3" xfId="1327"/>
    <cellStyle name="Millares 23 3 3" xfId="661"/>
    <cellStyle name="Millares 23 3 4" xfId="1109"/>
    <cellStyle name="Millares 23 4" xfId="289"/>
    <cellStyle name="Millares 23 4 2" xfId="733"/>
    <cellStyle name="Millares 23 4 3" xfId="1181"/>
    <cellStyle name="Millares 23 5" xfId="516"/>
    <cellStyle name="Millares 23 6" xfId="964"/>
    <cellStyle name="Millares 24" xfId="82"/>
    <cellStyle name="Millares 24 2" xfId="299"/>
    <cellStyle name="Millares 24 2 2" xfId="743"/>
    <cellStyle name="Millares 24 2 3" xfId="1191"/>
    <cellStyle name="Millares 24 3" xfId="526"/>
    <cellStyle name="Millares 24 4" xfId="974"/>
    <cellStyle name="Millares 25" xfId="144"/>
    <cellStyle name="Millares 25 2" xfId="361"/>
    <cellStyle name="Millares 25 2 2" xfId="805"/>
    <cellStyle name="Millares 25 2 3" xfId="1253"/>
    <cellStyle name="Millares 25 3" xfId="588"/>
    <cellStyle name="Millares 25 4" xfId="1036"/>
    <cellStyle name="Millares 26" xfId="146"/>
    <cellStyle name="Millares 26 2" xfId="363"/>
    <cellStyle name="Millares 26 2 2" xfId="807"/>
    <cellStyle name="Millares 26 2 3" xfId="1255"/>
    <cellStyle name="Millares 26 3" xfId="590"/>
    <cellStyle name="Millares 26 4" xfId="1038"/>
    <cellStyle name="Millares 27" xfId="156"/>
    <cellStyle name="Millares 27 2" xfId="374"/>
    <cellStyle name="Millares 27 2 2" xfId="818"/>
    <cellStyle name="Millares 27 2 3" xfId="1266"/>
    <cellStyle name="Millares 27 3" xfId="600"/>
    <cellStyle name="Millares 27 4" xfId="1048"/>
    <cellStyle name="Millares 28" xfId="228"/>
    <cellStyle name="Millares 28 2" xfId="672"/>
    <cellStyle name="Millares 28 3" xfId="1120"/>
    <cellStyle name="Millares 29" xfId="436"/>
    <cellStyle name="Millares 29 2" xfId="880"/>
    <cellStyle name="Millares 29 3" xfId="1328"/>
    <cellStyle name="Millares 3" xfId="22"/>
    <cellStyle name="Millares 3 2" xfId="93"/>
    <cellStyle name="Millares 3 2 2" xfId="310"/>
    <cellStyle name="Millares 3 2 2 2" xfId="754"/>
    <cellStyle name="Millares 3 2 2 3" xfId="1202"/>
    <cellStyle name="Millares 3 2 3" xfId="537"/>
    <cellStyle name="Millares 3 2 4" xfId="985"/>
    <cellStyle name="Millares 3 3" xfId="167"/>
    <cellStyle name="Millares 3 3 2" xfId="385"/>
    <cellStyle name="Millares 3 3 2 2" xfId="829"/>
    <cellStyle name="Millares 3 3 2 3" xfId="1277"/>
    <cellStyle name="Millares 3 3 3" xfId="611"/>
    <cellStyle name="Millares 3 3 4" xfId="1059"/>
    <cellStyle name="Millares 3 4" xfId="239"/>
    <cellStyle name="Millares 3 4 2" xfId="683"/>
    <cellStyle name="Millares 3 4 3" xfId="1131"/>
    <cellStyle name="Millares 3 5" xfId="466"/>
    <cellStyle name="Millares 3 6" xfId="914"/>
    <cellStyle name="Millares 30" xfId="442"/>
    <cellStyle name="Millares 30 2" xfId="886"/>
    <cellStyle name="Millares 30 3" xfId="1334"/>
    <cellStyle name="Millares 31" xfId="441"/>
    <cellStyle name="Millares 31 2" xfId="885"/>
    <cellStyle name="Millares 31 3" xfId="1333"/>
    <cellStyle name="Millares 32" xfId="438"/>
    <cellStyle name="Millares 32 2" xfId="882"/>
    <cellStyle name="Millares 32 3" xfId="1330"/>
    <cellStyle name="Millares 33" xfId="439"/>
    <cellStyle name="Millares 33 2" xfId="883"/>
    <cellStyle name="Millares 33 3" xfId="1331"/>
    <cellStyle name="Millares 34" xfId="437"/>
    <cellStyle name="Millares 34 2" xfId="881"/>
    <cellStyle name="Millares 34 3" xfId="1329"/>
    <cellStyle name="Millares 35" xfId="440"/>
    <cellStyle name="Millares 35 2" xfId="884"/>
    <cellStyle name="Millares 35 3" xfId="1332"/>
    <cellStyle name="Millares 36" xfId="443"/>
    <cellStyle name="Millares 36 2" xfId="887"/>
    <cellStyle name="Millares 36 3" xfId="1335"/>
    <cellStyle name="Millares 37" xfId="444"/>
    <cellStyle name="Millares 37 2" xfId="888"/>
    <cellStyle name="Millares 37 3" xfId="1336"/>
    <cellStyle name="Millares 38" xfId="445"/>
    <cellStyle name="Millares 38 2" xfId="889"/>
    <cellStyle name="Millares 38 3" xfId="1337"/>
    <cellStyle name="Millares 39" xfId="455"/>
    <cellStyle name="Millares 4" xfId="33"/>
    <cellStyle name="Millares 4 2" xfId="104"/>
    <cellStyle name="Millares 4 2 2" xfId="321"/>
    <cellStyle name="Millares 4 2 2 2" xfId="765"/>
    <cellStyle name="Millares 4 2 2 3" xfId="1213"/>
    <cellStyle name="Millares 4 2 3" xfId="548"/>
    <cellStyle name="Millares 4 2 4" xfId="996"/>
    <cellStyle name="Millares 4 3" xfId="178"/>
    <cellStyle name="Millares 4 3 2" xfId="396"/>
    <cellStyle name="Millares 4 3 2 2" xfId="840"/>
    <cellStyle name="Millares 4 3 2 3" xfId="1288"/>
    <cellStyle name="Millares 4 3 3" xfId="622"/>
    <cellStyle name="Millares 4 3 4" xfId="1070"/>
    <cellStyle name="Millares 4 4" xfId="250"/>
    <cellStyle name="Millares 4 4 2" xfId="694"/>
    <cellStyle name="Millares 4 4 3" xfId="1142"/>
    <cellStyle name="Millares 4 5" xfId="477"/>
    <cellStyle name="Millares 4 6" xfId="925"/>
    <cellStyle name="Millares 40" xfId="890"/>
    <cellStyle name="Millares 41" xfId="892"/>
    <cellStyle name="Millares 42" xfId="891"/>
    <cellStyle name="Millares 43" xfId="893"/>
    <cellStyle name="Millares 44" xfId="903"/>
    <cellStyle name="Millares 5" xfId="34"/>
    <cellStyle name="Millares 5 2" xfId="105"/>
    <cellStyle name="Millares 5 2 2" xfId="322"/>
    <cellStyle name="Millares 5 2 2 2" xfId="766"/>
    <cellStyle name="Millares 5 2 2 3" xfId="1214"/>
    <cellStyle name="Millares 5 2 3" xfId="549"/>
    <cellStyle name="Millares 5 2 4" xfId="997"/>
    <cellStyle name="Millares 5 3" xfId="179"/>
    <cellStyle name="Millares 5 3 2" xfId="397"/>
    <cellStyle name="Millares 5 3 2 2" xfId="841"/>
    <cellStyle name="Millares 5 3 2 3" xfId="1289"/>
    <cellStyle name="Millares 5 3 3" xfId="623"/>
    <cellStyle name="Millares 5 3 4" xfId="1071"/>
    <cellStyle name="Millares 5 4" xfId="251"/>
    <cellStyle name="Millares 5 4 2" xfId="695"/>
    <cellStyle name="Millares 5 4 3" xfId="1143"/>
    <cellStyle name="Millares 5 5" xfId="478"/>
    <cellStyle name="Millares 5 6" xfId="926"/>
    <cellStyle name="Millares 6" xfId="35"/>
    <cellStyle name="Millares 6 2" xfId="106"/>
    <cellStyle name="Millares 6 2 2" xfId="323"/>
    <cellStyle name="Millares 6 2 2 2" xfId="767"/>
    <cellStyle name="Millares 6 2 2 3" xfId="1215"/>
    <cellStyle name="Millares 6 2 3" xfId="550"/>
    <cellStyle name="Millares 6 2 4" xfId="998"/>
    <cellStyle name="Millares 6 3" xfId="180"/>
    <cellStyle name="Millares 6 3 2" xfId="398"/>
    <cellStyle name="Millares 6 3 2 2" xfId="842"/>
    <cellStyle name="Millares 6 3 2 3" xfId="1290"/>
    <cellStyle name="Millares 6 3 3" xfId="624"/>
    <cellStyle name="Millares 6 3 4" xfId="1072"/>
    <cellStyle name="Millares 6 4" xfId="252"/>
    <cellStyle name="Millares 6 4 2" xfId="696"/>
    <cellStyle name="Millares 6 4 3" xfId="1144"/>
    <cellStyle name="Millares 6 5" xfId="479"/>
    <cellStyle name="Millares 6 6" xfId="927"/>
    <cellStyle name="Millares 7" xfId="36"/>
    <cellStyle name="Millares 7 2" xfId="107"/>
    <cellStyle name="Millares 7 2 2" xfId="324"/>
    <cellStyle name="Millares 7 2 2 2" xfId="768"/>
    <cellStyle name="Millares 7 2 2 3" xfId="1216"/>
    <cellStyle name="Millares 7 2 3" xfId="551"/>
    <cellStyle name="Millares 7 2 4" xfId="999"/>
    <cellStyle name="Millares 7 3" xfId="181"/>
    <cellStyle name="Millares 7 3 2" xfId="399"/>
    <cellStyle name="Millares 7 3 2 2" xfId="843"/>
    <cellStyle name="Millares 7 3 2 3" xfId="1291"/>
    <cellStyle name="Millares 7 3 3" xfId="625"/>
    <cellStyle name="Millares 7 3 4" xfId="1073"/>
    <cellStyle name="Millares 7 4" xfId="253"/>
    <cellStyle name="Millares 7 4 2" xfId="697"/>
    <cellStyle name="Millares 7 4 3" xfId="1145"/>
    <cellStyle name="Millares 7 5" xfId="480"/>
    <cellStyle name="Millares 7 6" xfId="928"/>
    <cellStyle name="Millares 8" xfId="37"/>
    <cellStyle name="Millares 8 2" xfId="108"/>
    <cellStyle name="Millares 8 2 2" xfId="325"/>
    <cellStyle name="Millares 8 2 2 2" xfId="769"/>
    <cellStyle name="Millares 8 2 2 3" xfId="1217"/>
    <cellStyle name="Millares 8 2 3" xfId="552"/>
    <cellStyle name="Millares 8 2 4" xfId="1000"/>
    <cellStyle name="Millares 8 3" xfId="182"/>
    <cellStyle name="Millares 8 3 2" xfId="400"/>
    <cellStyle name="Millares 8 3 2 2" xfId="844"/>
    <cellStyle name="Millares 8 3 2 3" xfId="1292"/>
    <cellStyle name="Millares 8 3 3" xfId="626"/>
    <cellStyle name="Millares 8 3 4" xfId="1074"/>
    <cellStyle name="Millares 8 4" xfId="254"/>
    <cellStyle name="Millares 8 4 2" xfId="698"/>
    <cellStyle name="Millares 8 4 3" xfId="1146"/>
    <cellStyle name="Millares 8 5" xfId="481"/>
    <cellStyle name="Millares 8 6" xfId="929"/>
    <cellStyle name="Millares 9" xfId="48"/>
    <cellStyle name="Millares 9 2" xfId="119"/>
    <cellStyle name="Millares 9 2 2" xfId="336"/>
    <cellStyle name="Millares 9 2 2 2" xfId="780"/>
    <cellStyle name="Millares 9 2 2 3" xfId="1228"/>
    <cellStyle name="Millares 9 2 3" xfId="563"/>
    <cellStyle name="Millares 9 2 4" xfId="1011"/>
    <cellStyle name="Millares 9 3" xfId="193"/>
    <cellStyle name="Millares 9 3 2" xfId="411"/>
    <cellStyle name="Millares 9 3 2 2" xfId="855"/>
    <cellStyle name="Millares 9 3 2 3" xfId="1303"/>
    <cellStyle name="Millares 9 3 3" xfId="637"/>
    <cellStyle name="Millares 9 3 4" xfId="1085"/>
    <cellStyle name="Millares 9 4" xfId="265"/>
    <cellStyle name="Millares 9 4 2" xfId="709"/>
    <cellStyle name="Millares 9 4 3" xfId="1157"/>
    <cellStyle name="Millares 9 5" xfId="492"/>
    <cellStyle name="Millares 9 6" xfId="940"/>
    <cellStyle name="Normal" xfId="0" builtinId="0"/>
    <cellStyle name="Normal 2" xfId="2"/>
    <cellStyle name="Normal 2 10" xfId="147"/>
    <cellStyle name="Normal 2 10 2" xfId="365"/>
    <cellStyle name="Normal 2 10 2 2" xfId="809"/>
    <cellStyle name="Normal 2 10 2 3" xfId="1257"/>
    <cellStyle name="Normal 2 10 3" xfId="591"/>
    <cellStyle name="Normal 2 10 4" xfId="1039"/>
    <cellStyle name="Normal 2 11" xfId="219"/>
    <cellStyle name="Normal 2 11 2" xfId="663"/>
    <cellStyle name="Normal 2 11 3" xfId="1111"/>
    <cellStyle name="Normal 2 12" xfId="446"/>
    <cellStyle name="Normal 2 13" xfId="894"/>
    <cellStyle name="Normal 2 2" xfId="4"/>
    <cellStyle name="Normal 2 2 10" xfId="896"/>
    <cellStyle name="Normal 2 2 2" xfId="25"/>
    <cellStyle name="Normal 2 2 2 2" xfId="96"/>
    <cellStyle name="Normal 2 2 2 2 2" xfId="313"/>
    <cellStyle name="Normal 2 2 2 2 2 2" xfId="757"/>
    <cellStyle name="Normal 2 2 2 2 2 3" xfId="1205"/>
    <cellStyle name="Normal 2 2 2 2 3" xfId="540"/>
    <cellStyle name="Normal 2 2 2 2 4" xfId="988"/>
    <cellStyle name="Normal 2 2 2 3" xfId="170"/>
    <cellStyle name="Normal 2 2 2 3 2" xfId="388"/>
    <cellStyle name="Normal 2 2 2 3 2 2" xfId="832"/>
    <cellStyle name="Normal 2 2 2 3 2 3" xfId="1280"/>
    <cellStyle name="Normal 2 2 2 3 3" xfId="614"/>
    <cellStyle name="Normal 2 2 2 3 4" xfId="1062"/>
    <cellStyle name="Normal 2 2 2 4" xfId="242"/>
    <cellStyle name="Normal 2 2 2 4 2" xfId="686"/>
    <cellStyle name="Normal 2 2 2 4 3" xfId="1134"/>
    <cellStyle name="Normal 2 2 2 5" xfId="469"/>
    <cellStyle name="Normal 2 2 2 6" xfId="917"/>
    <cellStyle name="Normal 2 2 3" xfId="15"/>
    <cellStyle name="Normal 2 2 3 2" xfId="86"/>
    <cellStyle name="Normal 2 2 3 2 2" xfId="303"/>
    <cellStyle name="Normal 2 2 3 2 2 2" xfId="747"/>
    <cellStyle name="Normal 2 2 3 2 2 3" xfId="1195"/>
    <cellStyle name="Normal 2 2 3 2 3" xfId="530"/>
    <cellStyle name="Normal 2 2 3 2 4" xfId="978"/>
    <cellStyle name="Normal 2 2 3 3" xfId="160"/>
    <cellStyle name="Normal 2 2 3 3 2" xfId="378"/>
    <cellStyle name="Normal 2 2 3 3 2 2" xfId="822"/>
    <cellStyle name="Normal 2 2 3 3 2 3" xfId="1270"/>
    <cellStyle name="Normal 2 2 3 3 3" xfId="604"/>
    <cellStyle name="Normal 2 2 3 3 4" xfId="1052"/>
    <cellStyle name="Normal 2 2 3 4" xfId="232"/>
    <cellStyle name="Normal 2 2 3 4 2" xfId="676"/>
    <cellStyle name="Normal 2 2 3 4 3" xfId="1124"/>
    <cellStyle name="Normal 2 2 3 5" xfId="459"/>
    <cellStyle name="Normal 2 2 3 6" xfId="907"/>
    <cellStyle name="Normal 2 2 4" xfId="41"/>
    <cellStyle name="Normal 2 2 4 2" xfId="112"/>
    <cellStyle name="Normal 2 2 4 2 2" xfId="329"/>
    <cellStyle name="Normal 2 2 4 2 2 2" xfId="773"/>
    <cellStyle name="Normal 2 2 4 2 2 3" xfId="1221"/>
    <cellStyle name="Normal 2 2 4 2 3" xfId="556"/>
    <cellStyle name="Normal 2 2 4 2 4" xfId="1004"/>
    <cellStyle name="Normal 2 2 4 3" xfId="186"/>
    <cellStyle name="Normal 2 2 4 3 2" xfId="404"/>
    <cellStyle name="Normal 2 2 4 3 2 2" xfId="848"/>
    <cellStyle name="Normal 2 2 4 3 2 3" xfId="1296"/>
    <cellStyle name="Normal 2 2 4 3 3" xfId="630"/>
    <cellStyle name="Normal 2 2 4 3 4" xfId="1078"/>
    <cellStyle name="Normal 2 2 4 4" xfId="258"/>
    <cellStyle name="Normal 2 2 4 4 2" xfId="702"/>
    <cellStyle name="Normal 2 2 4 4 3" xfId="1150"/>
    <cellStyle name="Normal 2 2 4 5" xfId="485"/>
    <cellStyle name="Normal 2 2 4 6" xfId="933"/>
    <cellStyle name="Normal 2 2 5" xfId="61"/>
    <cellStyle name="Normal 2 2 5 2" xfId="132"/>
    <cellStyle name="Normal 2 2 5 2 2" xfId="349"/>
    <cellStyle name="Normal 2 2 5 2 2 2" xfId="793"/>
    <cellStyle name="Normal 2 2 5 2 2 3" xfId="1241"/>
    <cellStyle name="Normal 2 2 5 2 3" xfId="576"/>
    <cellStyle name="Normal 2 2 5 2 4" xfId="1024"/>
    <cellStyle name="Normal 2 2 5 3" xfId="206"/>
    <cellStyle name="Normal 2 2 5 3 2" xfId="424"/>
    <cellStyle name="Normal 2 2 5 3 2 2" xfId="868"/>
    <cellStyle name="Normal 2 2 5 3 2 3" xfId="1316"/>
    <cellStyle name="Normal 2 2 5 3 3" xfId="650"/>
    <cellStyle name="Normal 2 2 5 3 4" xfId="1098"/>
    <cellStyle name="Normal 2 2 5 4" xfId="278"/>
    <cellStyle name="Normal 2 2 5 4 2" xfId="722"/>
    <cellStyle name="Normal 2 2 5 4 3" xfId="1170"/>
    <cellStyle name="Normal 2 2 5 5" xfId="505"/>
    <cellStyle name="Normal 2 2 5 6" xfId="953"/>
    <cellStyle name="Normal 2 2 6" xfId="75"/>
    <cellStyle name="Normal 2 2 6 2" xfId="292"/>
    <cellStyle name="Normal 2 2 6 2 2" xfId="736"/>
    <cellStyle name="Normal 2 2 6 2 3" xfId="1184"/>
    <cellStyle name="Normal 2 2 6 3" xfId="519"/>
    <cellStyle name="Normal 2 2 6 4" xfId="967"/>
    <cellStyle name="Normal 2 2 7" xfId="149"/>
    <cellStyle name="Normal 2 2 7 2" xfId="367"/>
    <cellStyle name="Normal 2 2 7 2 2" xfId="811"/>
    <cellStyle name="Normal 2 2 7 2 3" xfId="1259"/>
    <cellStyle name="Normal 2 2 7 3" xfId="593"/>
    <cellStyle name="Normal 2 2 7 4" xfId="1041"/>
    <cellStyle name="Normal 2 2 8" xfId="221"/>
    <cellStyle name="Normal 2 2 8 2" xfId="665"/>
    <cellStyle name="Normal 2 2 8 3" xfId="1113"/>
    <cellStyle name="Normal 2 2 9" xfId="448"/>
    <cellStyle name="Normal 2 3" xfId="7"/>
    <cellStyle name="Normal 2 3 10" xfId="899"/>
    <cellStyle name="Normal 2 3 2" xfId="28"/>
    <cellStyle name="Normal 2 3 2 2" xfId="99"/>
    <cellStyle name="Normal 2 3 2 2 2" xfId="316"/>
    <cellStyle name="Normal 2 3 2 2 2 2" xfId="760"/>
    <cellStyle name="Normal 2 3 2 2 2 3" xfId="1208"/>
    <cellStyle name="Normal 2 3 2 2 3" xfId="543"/>
    <cellStyle name="Normal 2 3 2 2 4" xfId="991"/>
    <cellStyle name="Normal 2 3 2 3" xfId="173"/>
    <cellStyle name="Normal 2 3 2 3 2" xfId="391"/>
    <cellStyle name="Normal 2 3 2 3 2 2" xfId="835"/>
    <cellStyle name="Normal 2 3 2 3 2 3" xfId="1283"/>
    <cellStyle name="Normal 2 3 2 3 3" xfId="617"/>
    <cellStyle name="Normal 2 3 2 3 4" xfId="1065"/>
    <cellStyle name="Normal 2 3 2 4" xfId="245"/>
    <cellStyle name="Normal 2 3 2 4 2" xfId="689"/>
    <cellStyle name="Normal 2 3 2 4 3" xfId="1137"/>
    <cellStyle name="Normal 2 3 2 5" xfId="472"/>
    <cellStyle name="Normal 2 3 2 6" xfId="920"/>
    <cellStyle name="Normal 2 3 3" xfId="18"/>
    <cellStyle name="Normal 2 3 3 2" xfId="89"/>
    <cellStyle name="Normal 2 3 3 2 2" xfId="306"/>
    <cellStyle name="Normal 2 3 3 2 2 2" xfId="750"/>
    <cellStyle name="Normal 2 3 3 2 2 3" xfId="1198"/>
    <cellStyle name="Normal 2 3 3 2 3" xfId="533"/>
    <cellStyle name="Normal 2 3 3 2 4" xfId="981"/>
    <cellStyle name="Normal 2 3 3 3" xfId="163"/>
    <cellStyle name="Normal 2 3 3 3 2" xfId="381"/>
    <cellStyle name="Normal 2 3 3 3 2 2" xfId="825"/>
    <cellStyle name="Normal 2 3 3 3 2 3" xfId="1273"/>
    <cellStyle name="Normal 2 3 3 3 3" xfId="607"/>
    <cellStyle name="Normal 2 3 3 3 4" xfId="1055"/>
    <cellStyle name="Normal 2 3 3 4" xfId="235"/>
    <cellStyle name="Normal 2 3 3 4 2" xfId="679"/>
    <cellStyle name="Normal 2 3 3 4 3" xfId="1127"/>
    <cellStyle name="Normal 2 3 3 5" xfId="462"/>
    <cellStyle name="Normal 2 3 3 6" xfId="910"/>
    <cellStyle name="Normal 2 3 4" xfId="44"/>
    <cellStyle name="Normal 2 3 4 2" xfId="115"/>
    <cellStyle name="Normal 2 3 4 2 2" xfId="332"/>
    <cellStyle name="Normal 2 3 4 2 2 2" xfId="776"/>
    <cellStyle name="Normal 2 3 4 2 2 3" xfId="1224"/>
    <cellStyle name="Normal 2 3 4 2 3" xfId="559"/>
    <cellStyle name="Normal 2 3 4 2 4" xfId="1007"/>
    <cellStyle name="Normal 2 3 4 3" xfId="189"/>
    <cellStyle name="Normal 2 3 4 3 2" xfId="407"/>
    <cellStyle name="Normal 2 3 4 3 2 2" xfId="851"/>
    <cellStyle name="Normal 2 3 4 3 2 3" xfId="1299"/>
    <cellStyle name="Normal 2 3 4 3 3" xfId="633"/>
    <cellStyle name="Normal 2 3 4 3 4" xfId="1081"/>
    <cellStyle name="Normal 2 3 4 4" xfId="261"/>
    <cellStyle name="Normal 2 3 4 4 2" xfId="705"/>
    <cellStyle name="Normal 2 3 4 4 3" xfId="1153"/>
    <cellStyle name="Normal 2 3 4 5" xfId="488"/>
    <cellStyle name="Normal 2 3 4 6" xfId="936"/>
    <cellStyle name="Normal 2 3 5" xfId="64"/>
    <cellStyle name="Normal 2 3 5 2" xfId="135"/>
    <cellStyle name="Normal 2 3 5 2 2" xfId="352"/>
    <cellStyle name="Normal 2 3 5 2 2 2" xfId="796"/>
    <cellStyle name="Normal 2 3 5 2 2 3" xfId="1244"/>
    <cellStyle name="Normal 2 3 5 2 3" xfId="579"/>
    <cellStyle name="Normal 2 3 5 2 4" xfId="1027"/>
    <cellStyle name="Normal 2 3 5 3" xfId="209"/>
    <cellStyle name="Normal 2 3 5 3 2" xfId="427"/>
    <cellStyle name="Normal 2 3 5 3 2 2" xfId="871"/>
    <cellStyle name="Normal 2 3 5 3 2 3" xfId="1319"/>
    <cellStyle name="Normal 2 3 5 3 3" xfId="653"/>
    <cellStyle name="Normal 2 3 5 3 4" xfId="1101"/>
    <cellStyle name="Normal 2 3 5 4" xfId="281"/>
    <cellStyle name="Normal 2 3 5 4 2" xfId="725"/>
    <cellStyle name="Normal 2 3 5 4 3" xfId="1173"/>
    <cellStyle name="Normal 2 3 5 5" xfId="508"/>
    <cellStyle name="Normal 2 3 5 6" xfId="956"/>
    <cellStyle name="Normal 2 3 6" xfId="78"/>
    <cellStyle name="Normal 2 3 6 2" xfId="295"/>
    <cellStyle name="Normal 2 3 6 2 2" xfId="739"/>
    <cellStyle name="Normal 2 3 6 2 3" xfId="1187"/>
    <cellStyle name="Normal 2 3 6 3" xfId="522"/>
    <cellStyle name="Normal 2 3 6 4" xfId="970"/>
    <cellStyle name="Normal 2 3 7" xfId="152"/>
    <cellStyle name="Normal 2 3 7 2" xfId="370"/>
    <cellStyle name="Normal 2 3 7 2 2" xfId="814"/>
    <cellStyle name="Normal 2 3 7 2 3" xfId="1262"/>
    <cellStyle name="Normal 2 3 7 3" xfId="596"/>
    <cellStyle name="Normal 2 3 7 4" xfId="1044"/>
    <cellStyle name="Normal 2 3 8" xfId="224"/>
    <cellStyle name="Normal 2 3 8 2" xfId="668"/>
    <cellStyle name="Normal 2 3 8 3" xfId="1116"/>
    <cellStyle name="Normal 2 3 9" xfId="451"/>
    <cellStyle name="Normal 2 4" xfId="10"/>
    <cellStyle name="Normal 2 4 10" xfId="902"/>
    <cellStyle name="Normal 2 4 2" xfId="31"/>
    <cellStyle name="Normal 2 4 2 2" xfId="102"/>
    <cellStyle name="Normal 2 4 2 2 2" xfId="319"/>
    <cellStyle name="Normal 2 4 2 2 2 2" xfId="763"/>
    <cellStyle name="Normal 2 4 2 2 2 3" xfId="1211"/>
    <cellStyle name="Normal 2 4 2 2 3" xfId="546"/>
    <cellStyle name="Normal 2 4 2 2 4" xfId="994"/>
    <cellStyle name="Normal 2 4 2 3" xfId="176"/>
    <cellStyle name="Normal 2 4 2 3 2" xfId="394"/>
    <cellStyle name="Normal 2 4 2 3 2 2" xfId="838"/>
    <cellStyle name="Normal 2 4 2 3 2 3" xfId="1286"/>
    <cellStyle name="Normal 2 4 2 3 3" xfId="620"/>
    <cellStyle name="Normal 2 4 2 3 4" xfId="1068"/>
    <cellStyle name="Normal 2 4 2 4" xfId="248"/>
    <cellStyle name="Normal 2 4 2 4 2" xfId="692"/>
    <cellStyle name="Normal 2 4 2 4 3" xfId="1140"/>
    <cellStyle name="Normal 2 4 2 5" xfId="475"/>
    <cellStyle name="Normal 2 4 2 6" xfId="923"/>
    <cellStyle name="Normal 2 4 3" xfId="21"/>
    <cellStyle name="Normal 2 4 3 2" xfId="92"/>
    <cellStyle name="Normal 2 4 3 2 2" xfId="309"/>
    <cellStyle name="Normal 2 4 3 2 2 2" xfId="753"/>
    <cellStyle name="Normal 2 4 3 2 2 3" xfId="1201"/>
    <cellStyle name="Normal 2 4 3 2 3" xfId="536"/>
    <cellStyle name="Normal 2 4 3 2 4" xfId="984"/>
    <cellStyle name="Normal 2 4 3 3" xfId="166"/>
    <cellStyle name="Normal 2 4 3 3 2" xfId="384"/>
    <cellStyle name="Normal 2 4 3 3 2 2" xfId="828"/>
    <cellStyle name="Normal 2 4 3 3 2 3" xfId="1276"/>
    <cellStyle name="Normal 2 4 3 3 3" xfId="610"/>
    <cellStyle name="Normal 2 4 3 3 4" xfId="1058"/>
    <cellStyle name="Normal 2 4 3 4" xfId="238"/>
    <cellStyle name="Normal 2 4 3 4 2" xfId="682"/>
    <cellStyle name="Normal 2 4 3 4 3" xfId="1130"/>
    <cellStyle name="Normal 2 4 3 5" xfId="465"/>
    <cellStyle name="Normal 2 4 3 6" xfId="913"/>
    <cellStyle name="Normal 2 4 4" xfId="47"/>
    <cellStyle name="Normal 2 4 4 2" xfId="118"/>
    <cellStyle name="Normal 2 4 4 2 2" xfId="335"/>
    <cellStyle name="Normal 2 4 4 2 2 2" xfId="779"/>
    <cellStyle name="Normal 2 4 4 2 2 3" xfId="1227"/>
    <cellStyle name="Normal 2 4 4 2 3" xfId="562"/>
    <cellStyle name="Normal 2 4 4 2 4" xfId="1010"/>
    <cellStyle name="Normal 2 4 4 3" xfId="192"/>
    <cellStyle name="Normal 2 4 4 3 2" xfId="410"/>
    <cellStyle name="Normal 2 4 4 3 2 2" xfId="854"/>
    <cellStyle name="Normal 2 4 4 3 2 3" xfId="1302"/>
    <cellStyle name="Normal 2 4 4 3 3" xfId="636"/>
    <cellStyle name="Normal 2 4 4 3 4" xfId="1084"/>
    <cellStyle name="Normal 2 4 4 4" xfId="264"/>
    <cellStyle name="Normal 2 4 4 4 2" xfId="708"/>
    <cellStyle name="Normal 2 4 4 4 3" xfId="1156"/>
    <cellStyle name="Normal 2 4 4 5" xfId="491"/>
    <cellStyle name="Normal 2 4 4 6" xfId="939"/>
    <cellStyle name="Normal 2 4 5" xfId="67"/>
    <cellStyle name="Normal 2 4 5 2" xfId="138"/>
    <cellStyle name="Normal 2 4 5 2 2" xfId="355"/>
    <cellStyle name="Normal 2 4 5 2 2 2" xfId="799"/>
    <cellStyle name="Normal 2 4 5 2 2 3" xfId="1247"/>
    <cellStyle name="Normal 2 4 5 2 3" xfId="582"/>
    <cellStyle name="Normal 2 4 5 2 4" xfId="1030"/>
    <cellStyle name="Normal 2 4 5 3" xfId="212"/>
    <cellStyle name="Normal 2 4 5 3 2" xfId="430"/>
    <cellStyle name="Normal 2 4 5 3 2 2" xfId="874"/>
    <cellStyle name="Normal 2 4 5 3 2 3" xfId="1322"/>
    <cellStyle name="Normal 2 4 5 3 3" xfId="656"/>
    <cellStyle name="Normal 2 4 5 3 4" xfId="1104"/>
    <cellStyle name="Normal 2 4 5 4" xfId="284"/>
    <cellStyle name="Normal 2 4 5 4 2" xfId="728"/>
    <cellStyle name="Normal 2 4 5 4 3" xfId="1176"/>
    <cellStyle name="Normal 2 4 5 5" xfId="511"/>
    <cellStyle name="Normal 2 4 5 6" xfId="959"/>
    <cellStyle name="Normal 2 4 6" xfId="81"/>
    <cellStyle name="Normal 2 4 6 2" xfId="298"/>
    <cellStyle name="Normal 2 4 6 2 2" xfId="742"/>
    <cellStyle name="Normal 2 4 6 2 3" xfId="1190"/>
    <cellStyle name="Normal 2 4 6 3" xfId="525"/>
    <cellStyle name="Normal 2 4 6 4" xfId="973"/>
    <cellStyle name="Normal 2 4 7" xfId="155"/>
    <cellStyle name="Normal 2 4 7 2" xfId="373"/>
    <cellStyle name="Normal 2 4 7 2 2" xfId="817"/>
    <cellStyle name="Normal 2 4 7 2 3" xfId="1265"/>
    <cellStyle name="Normal 2 4 7 3" xfId="599"/>
    <cellStyle name="Normal 2 4 7 4" xfId="1047"/>
    <cellStyle name="Normal 2 4 8" xfId="227"/>
    <cellStyle name="Normal 2 4 8 2" xfId="671"/>
    <cellStyle name="Normal 2 4 8 3" xfId="1119"/>
    <cellStyle name="Normal 2 4 9" xfId="454"/>
    <cellStyle name="Normal 2 5" xfId="23"/>
    <cellStyle name="Normal 2 5 2" xfId="94"/>
    <cellStyle name="Normal 2 5 2 2" xfId="311"/>
    <cellStyle name="Normal 2 5 2 2 2" xfId="755"/>
    <cellStyle name="Normal 2 5 2 2 3" xfId="1203"/>
    <cellStyle name="Normal 2 5 2 3" xfId="538"/>
    <cellStyle name="Normal 2 5 2 4" xfId="986"/>
    <cellStyle name="Normal 2 5 3" xfId="168"/>
    <cellStyle name="Normal 2 5 3 2" xfId="386"/>
    <cellStyle name="Normal 2 5 3 2 2" xfId="830"/>
    <cellStyle name="Normal 2 5 3 2 3" xfId="1278"/>
    <cellStyle name="Normal 2 5 3 3" xfId="612"/>
    <cellStyle name="Normal 2 5 3 4" xfId="1060"/>
    <cellStyle name="Normal 2 5 4" xfId="240"/>
    <cellStyle name="Normal 2 5 4 2" xfId="684"/>
    <cellStyle name="Normal 2 5 4 3" xfId="1132"/>
    <cellStyle name="Normal 2 5 5" xfId="467"/>
    <cellStyle name="Normal 2 5 6" xfId="915"/>
    <cellStyle name="Normal 2 6" xfId="13"/>
    <cellStyle name="Normal 2 6 2" xfId="84"/>
    <cellStyle name="Normal 2 6 2 2" xfId="301"/>
    <cellStyle name="Normal 2 6 2 2 2" xfId="745"/>
    <cellStyle name="Normal 2 6 2 2 3" xfId="1193"/>
    <cellStyle name="Normal 2 6 2 3" xfId="528"/>
    <cellStyle name="Normal 2 6 2 4" xfId="976"/>
    <cellStyle name="Normal 2 6 3" xfId="158"/>
    <cellStyle name="Normal 2 6 3 2" xfId="376"/>
    <cellStyle name="Normal 2 6 3 2 2" xfId="820"/>
    <cellStyle name="Normal 2 6 3 2 3" xfId="1268"/>
    <cellStyle name="Normal 2 6 3 3" xfId="602"/>
    <cellStyle name="Normal 2 6 3 4" xfId="1050"/>
    <cellStyle name="Normal 2 6 4" xfId="230"/>
    <cellStyle name="Normal 2 6 4 2" xfId="674"/>
    <cellStyle name="Normal 2 6 4 3" xfId="1122"/>
    <cellStyle name="Normal 2 6 5" xfId="457"/>
    <cellStyle name="Normal 2 6 6" xfId="905"/>
    <cellStyle name="Normal 2 7" xfId="39"/>
    <cellStyle name="Normal 2 7 2" xfId="110"/>
    <cellStyle name="Normal 2 7 2 2" xfId="327"/>
    <cellStyle name="Normal 2 7 2 2 2" xfId="771"/>
    <cellStyle name="Normal 2 7 2 2 3" xfId="1219"/>
    <cellStyle name="Normal 2 7 2 3" xfId="554"/>
    <cellStyle name="Normal 2 7 2 4" xfId="1002"/>
    <cellStyle name="Normal 2 7 3" xfId="184"/>
    <cellStyle name="Normal 2 7 3 2" xfId="402"/>
    <cellStyle name="Normal 2 7 3 2 2" xfId="846"/>
    <cellStyle name="Normal 2 7 3 2 3" xfId="1294"/>
    <cellStyle name="Normal 2 7 3 3" xfId="628"/>
    <cellStyle name="Normal 2 7 3 4" xfId="1076"/>
    <cellStyle name="Normal 2 7 4" xfId="256"/>
    <cellStyle name="Normal 2 7 4 2" xfId="700"/>
    <cellStyle name="Normal 2 7 4 3" xfId="1148"/>
    <cellStyle name="Normal 2 7 5" xfId="483"/>
    <cellStyle name="Normal 2 7 6" xfId="931"/>
    <cellStyle name="Normal 2 8" xfId="59"/>
    <cellStyle name="Normal 2 8 2" xfId="130"/>
    <cellStyle name="Normal 2 8 2 2" xfId="347"/>
    <cellStyle name="Normal 2 8 2 2 2" xfId="791"/>
    <cellStyle name="Normal 2 8 2 2 3" xfId="1239"/>
    <cellStyle name="Normal 2 8 2 3" xfId="574"/>
    <cellStyle name="Normal 2 8 2 4" xfId="1022"/>
    <cellStyle name="Normal 2 8 3" xfId="204"/>
    <cellStyle name="Normal 2 8 3 2" xfId="422"/>
    <cellStyle name="Normal 2 8 3 2 2" xfId="866"/>
    <cellStyle name="Normal 2 8 3 2 3" xfId="1314"/>
    <cellStyle name="Normal 2 8 3 3" xfId="648"/>
    <cellStyle name="Normal 2 8 3 4" xfId="1096"/>
    <cellStyle name="Normal 2 8 4" xfId="276"/>
    <cellStyle name="Normal 2 8 4 2" xfId="720"/>
    <cellStyle name="Normal 2 8 4 3" xfId="1168"/>
    <cellStyle name="Normal 2 8 5" xfId="503"/>
    <cellStyle name="Normal 2 8 6" xfId="951"/>
    <cellStyle name="Normal 2 9" xfId="73"/>
    <cellStyle name="Normal 2 9 2" xfId="290"/>
    <cellStyle name="Normal 2 9 2 2" xfId="734"/>
    <cellStyle name="Normal 2 9 2 3" xfId="1182"/>
    <cellStyle name="Normal 2 9 3" xfId="517"/>
    <cellStyle name="Normal 2 9 4" xfId="965"/>
    <cellStyle name="Normal 3" xfId="5"/>
    <cellStyle name="Normal 3 10" xfId="897"/>
    <cellStyle name="Normal 3 2" xfId="26"/>
    <cellStyle name="Normal 3 2 2" xfId="97"/>
    <cellStyle name="Normal 3 2 2 2" xfId="314"/>
    <cellStyle name="Normal 3 2 2 2 2" xfId="758"/>
    <cellStyle name="Normal 3 2 2 2 3" xfId="1206"/>
    <cellStyle name="Normal 3 2 2 3" xfId="541"/>
    <cellStyle name="Normal 3 2 2 4" xfId="989"/>
    <cellStyle name="Normal 3 2 3" xfId="171"/>
    <cellStyle name="Normal 3 2 3 2" xfId="389"/>
    <cellStyle name="Normal 3 2 3 2 2" xfId="833"/>
    <cellStyle name="Normal 3 2 3 2 3" xfId="1281"/>
    <cellStyle name="Normal 3 2 3 3" xfId="615"/>
    <cellStyle name="Normal 3 2 3 4" xfId="1063"/>
    <cellStyle name="Normal 3 2 4" xfId="243"/>
    <cellStyle name="Normal 3 2 4 2" xfId="687"/>
    <cellStyle name="Normal 3 2 4 3" xfId="1135"/>
    <cellStyle name="Normal 3 2 5" xfId="470"/>
    <cellStyle name="Normal 3 2 6" xfId="918"/>
    <cellStyle name="Normal 3 3" xfId="16"/>
    <cellStyle name="Normal 3 3 2" xfId="87"/>
    <cellStyle name="Normal 3 3 2 2" xfId="304"/>
    <cellStyle name="Normal 3 3 2 2 2" xfId="748"/>
    <cellStyle name="Normal 3 3 2 2 3" xfId="1196"/>
    <cellStyle name="Normal 3 3 2 3" xfId="531"/>
    <cellStyle name="Normal 3 3 2 4" xfId="979"/>
    <cellStyle name="Normal 3 3 3" xfId="161"/>
    <cellStyle name="Normal 3 3 3 2" xfId="379"/>
    <cellStyle name="Normal 3 3 3 2 2" xfId="823"/>
    <cellStyle name="Normal 3 3 3 2 3" xfId="1271"/>
    <cellStyle name="Normal 3 3 3 3" xfId="605"/>
    <cellStyle name="Normal 3 3 3 4" xfId="1053"/>
    <cellStyle name="Normal 3 3 4" xfId="233"/>
    <cellStyle name="Normal 3 3 4 2" xfId="677"/>
    <cellStyle name="Normal 3 3 4 3" xfId="1125"/>
    <cellStyle name="Normal 3 3 5" xfId="460"/>
    <cellStyle name="Normal 3 3 6" xfId="908"/>
    <cellStyle name="Normal 3 4" xfId="42"/>
    <cellStyle name="Normal 3 4 2" xfId="113"/>
    <cellStyle name="Normal 3 4 2 2" xfId="330"/>
    <cellStyle name="Normal 3 4 2 2 2" xfId="774"/>
    <cellStyle name="Normal 3 4 2 2 3" xfId="1222"/>
    <cellStyle name="Normal 3 4 2 3" xfId="557"/>
    <cellStyle name="Normal 3 4 2 4" xfId="1005"/>
    <cellStyle name="Normal 3 4 3" xfId="187"/>
    <cellStyle name="Normal 3 4 3 2" xfId="405"/>
    <cellStyle name="Normal 3 4 3 2 2" xfId="849"/>
    <cellStyle name="Normal 3 4 3 2 3" xfId="1297"/>
    <cellStyle name="Normal 3 4 3 3" xfId="631"/>
    <cellStyle name="Normal 3 4 3 4" xfId="1079"/>
    <cellStyle name="Normal 3 4 4" xfId="259"/>
    <cellStyle name="Normal 3 4 4 2" xfId="703"/>
    <cellStyle name="Normal 3 4 4 3" xfId="1151"/>
    <cellStyle name="Normal 3 4 5" xfId="486"/>
    <cellStyle name="Normal 3 4 6" xfId="934"/>
    <cellStyle name="Normal 3 5" xfId="62"/>
    <cellStyle name="Normal 3 5 2" xfId="133"/>
    <cellStyle name="Normal 3 5 2 2" xfId="350"/>
    <cellStyle name="Normal 3 5 2 2 2" xfId="794"/>
    <cellStyle name="Normal 3 5 2 2 3" xfId="1242"/>
    <cellStyle name="Normal 3 5 2 3" xfId="577"/>
    <cellStyle name="Normal 3 5 2 4" xfId="1025"/>
    <cellStyle name="Normal 3 5 3" xfId="207"/>
    <cellStyle name="Normal 3 5 3 2" xfId="425"/>
    <cellStyle name="Normal 3 5 3 2 2" xfId="869"/>
    <cellStyle name="Normal 3 5 3 2 3" xfId="1317"/>
    <cellStyle name="Normal 3 5 3 3" xfId="651"/>
    <cellStyle name="Normal 3 5 3 4" xfId="1099"/>
    <cellStyle name="Normal 3 5 4" xfId="279"/>
    <cellStyle name="Normal 3 5 4 2" xfId="723"/>
    <cellStyle name="Normal 3 5 4 3" xfId="1171"/>
    <cellStyle name="Normal 3 5 5" xfId="506"/>
    <cellStyle name="Normal 3 5 6" xfId="954"/>
    <cellStyle name="Normal 3 6" xfId="76"/>
    <cellStyle name="Normal 3 6 2" xfId="293"/>
    <cellStyle name="Normal 3 6 2 2" xfId="737"/>
    <cellStyle name="Normal 3 6 2 3" xfId="1185"/>
    <cellStyle name="Normal 3 6 3" xfId="520"/>
    <cellStyle name="Normal 3 6 4" xfId="968"/>
    <cellStyle name="Normal 3 7" xfId="150"/>
    <cellStyle name="Normal 3 7 2" xfId="368"/>
    <cellStyle name="Normal 3 7 2 2" xfId="812"/>
    <cellStyle name="Normal 3 7 2 3" xfId="1260"/>
    <cellStyle name="Normal 3 7 3" xfId="594"/>
    <cellStyle name="Normal 3 7 4" xfId="1042"/>
    <cellStyle name="Normal 3 8" xfId="222"/>
    <cellStyle name="Normal 3 8 2" xfId="666"/>
    <cellStyle name="Normal 3 8 3" xfId="1114"/>
    <cellStyle name="Normal 3 9" xfId="449"/>
    <cellStyle name="Normal 4" xfId="8"/>
    <cellStyle name="Normal 4 10" xfId="900"/>
    <cellStyle name="Normal 4 2" xfId="29"/>
    <cellStyle name="Normal 4 2 2" xfId="100"/>
    <cellStyle name="Normal 4 2 2 2" xfId="317"/>
    <cellStyle name="Normal 4 2 2 2 2" xfId="761"/>
    <cellStyle name="Normal 4 2 2 2 3" xfId="1209"/>
    <cellStyle name="Normal 4 2 2 3" xfId="544"/>
    <cellStyle name="Normal 4 2 2 4" xfId="992"/>
    <cellStyle name="Normal 4 2 3" xfId="174"/>
    <cellStyle name="Normal 4 2 3 2" xfId="392"/>
    <cellStyle name="Normal 4 2 3 2 2" xfId="836"/>
    <cellStyle name="Normal 4 2 3 2 3" xfId="1284"/>
    <cellStyle name="Normal 4 2 3 3" xfId="618"/>
    <cellStyle name="Normal 4 2 3 4" xfId="1066"/>
    <cellStyle name="Normal 4 2 4" xfId="246"/>
    <cellStyle name="Normal 4 2 4 2" xfId="690"/>
    <cellStyle name="Normal 4 2 4 3" xfId="1138"/>
    <cellStyle name="Normal 4 2 5" xfId="473"/>
    <cellStyle name="Normal 4 2 6" xfId="921"/>
    <cellStyle name="Normal 4 3" xfId="19"/>
    <cellStyle name="Normal 4 3 2" xfId="90"/>
    <cellStyle name="Normal 4 3 2 2" xfId="307"/>
    <cellStyle name="Normal 4 3 2 2 2" xfId="751"/>
    <cellStyle name="Normal 4 3 2 2 3" xfId="1199"/>
    <cellStyle name="Normal 4 3 2 3" xfId="534"/>
    <cellStyle name="Normal 4 3 2 4" xfId="982"/>
    <cellStyle name="Normal 4 3 3" xfId="164"/>
    <cellStyle name="Normal 4 3 3 2" xfId="382"/>
    <cellStyle name="Normal 4 3 3 2 2" xfId="826"/>
    <cellStyle name="Normal 4 3 3 2 3" xfId="1274"/>
    <cellStyle name="Normal 4 3 3 3" xfId="608"/>
    <cellStyle name="Normal 4 3 3 4" xfId="1056"/>
    <cellStyle name="Normal 4 3 4" xfId="236"/>
    <cellStyle name="Normal 4 3 4 2" xfId="680"/>
    <cellStyle name="Normal 4 3 4 3" xfId="1128"/>
    <cellStyle name="Normal 4 3 5" xfId="463"/>
    <cellStyle name="Normal 4 3 6" xfId="911"/>
    <cellStyle name="Normal 4 4" xfId="45"/>
    <cellStyle name="Normal 4 4 2" xfId="116"/>
    <cellStyle name="Normal 4 4 2 2" xfId="333"/>
    <cellStyle name="Normal 4 4 2 2 2" xfId="777"/>
    <cellStyle name="Normal 4 4 2 2 3" xfId="1225"/>
    <cellStyle name="Normal 4 4 2 3" xfId="560"/>
    <cellStyle name="Normal 4 4 2 4" xfId="1008"/>
    <cellStyle name="Normal 4 4 3" xfId="190"/>
    <cellStyle name="Normal 4 4 3 2" xfId="408"/>
    <cellStyle name="Normal 4 4 3 2 2" xfId="852"/>
    <cellStyle name="Normal 4 4 3 2 3" xfId="1300"/>
    <cellStyle name="Normal 4 4 3 3" xfId="634"/>
    <cellStyle name="Normal 4 4 3 4" xfId="1082"/>
    <cellStyle name="Normal 4 4 4" xfId="262"/>
    <cellStyle name="Normal 4 4 4 2" xfId="706"/>
    <cellStyle name="Normal 4 4 4 3" xfId="1154"/>
    <cellStyle name="Normal 4 4 5" xfId="489"/>
    <cellStyle name="Normal 4 4 6" xfId="937"/>
    <cellStyle name="Normal 4 5" xfId="65"/>
    <cellStyle name="Normal 4 5 2" xfId="136"/>
    <cellStyle name="Normal 4 5 2 2" xfId="353"/>
    <cellStyle name="Normal 4 5 2 2 2" xfId="797"/>
    <cellStyle name="Normal 4 5 2 2 3" xfId="1245"/>
    <cellStyle name="Normal 4 5 2 3" xfId="580"/>
    <cellStyle name="Normal 4 5 2 4" xfId="1028"/>
    <cellStyle name="Normal 4 5 3" xfId="210"/>
    <cellStyle name="Normal 4 5 3 2" xfId="428"/>
    <cellStyle name="Normal 4 5 3 2 2" xfId="872"/>
    <cellStyle name="Normal 4 5 3 2 3" xfId="1320"/>
    <cellStyle name="Normal 4 5 3 3" xfId="654"/>
    <cellStyle name="Normal 4 5 3 4" xfId="1102"/>
    <cellStyle name="Normal 4 5 4" xfId="282"/>
    <cellStyle name="Normal 4 5 4 2" xfId="726"/>
    <cellStyle name="Normal 4 5 4 3" xfId="1174"/>
    <cellStyle name="Normal 4 5 5" xfId="509"/>
    <cellStyle name="Normal 4 5 6" xfId="957"/>
    <cellStyle name="Normal 4 6" xfId="79"/>
    <cellStyle name="Normal 4 6 2" xfId="296"/>
    <cellStyle name="Normal 4 6 2 2" xfId="740"/>
    <cellStyle name="Normal 4 6 2 3" xfId="1188"/>
    <cellStyle name="Normal 4 6 3" xfId="523"/>
    <cellStyle name="Normal 4 6 4" xfId="971"/>
    <cellStyle name="Normal 4 7" xfId="153"/>
    <cellStyle name="Normal 4 7 2" xfId="371"/>
    <cellStyle name="Normal 4 7 2 2" xfId="815"/>
    <cellStyle name="Normal 4 7 2 3" xfId="1263"/>
    <cellStyle name="Normal 4 7 3" xfId="597"/>
    <cellStyle name="Normal 4 7 4" xfId="1045"/>
    <cellStyle name="Normal 4 8" xfId="225"/>
    <cellStyle name="Normal 4 8 2" xfId="669"/>
    <cellStyle name="Normal 4 8 3" xfId="1117"/>
    <cellStyle name="Normal 4 9" xfId="452"/>
    <cellStyle name="Normal 5" xfId="12"/>
    <cellStyle name="Normal 5 2" xfId="83"/>
    <cellStyle name="Normal 5 2 2" xfId="300"/>
    <cellStyle name="Normal 5 2 2 2" xfId="744"/>
    <cellStyle name="Normal 5 2 2 3" xfId="1192"/>
    <cellStyle name="Normal 5 2 3" xfId="527"/>
    <cellStyle name="Normal 5 2 4" xfId="975"/>
    <cellStyle name="Normal 5 3" xfId="157"/>
    <cellStyle name="Normal 5 3 2" xfId="375"/>
    <cellStyle name="Normal 5 3 2 2" xfId="819"/>
    <cellStyle name="Normal 5 3 2 3" xfId="1267"/>
    <cellStyle name="Normal 5 3 3" xfId="601"/>
    <cellStyle name="Normal 5 3 4" xfId="1049"/>
    <cellStyle name="Normal 5 4" xfId="229"/>
    <cellStyle name="Normal 5 4 2" xfId="673"/>
    <cellStyle name="Normal 5 4 3" xfId="1121"/>
    <cellStyle name="Normal 5 5" xfId="456"/>
    <cellStyle name="Normal 5 6" xfId="904"/>
    <cellStyle name="Normal 6" xfId="38"/>
    <cellStyle name="Normal 6 2" xfId="109"/>
    <cellStyle name="Normal 6 2 2" xfId="326"/>
    <cellStyle name="Normal 6 2 2 2" xfId="770"/>
    <cellStyle name="Normal 6 2 2 3" xfId="1218"/>
    <cellStyle name="Normal 6 2 3" xfId="553"/>
    <cellStyle name="Normal 6 2 4" xfId="1001"/>
    <cellStyle name="Normal 6 3" xfId="183"/>
    <cellStyle name="Normal 6 3 2" xfId="401"/>
    <cellStyle name="Normal 6 3 2 2" xfId="845"/>
    <cellStyle name="Normal 6 3 2 3" xfId="1293"/>
    <cellStyle name="Normal 6 3 3" xfId="627"/>
    <cellStyle name="Normal 6 3 4" xfId="1075"/>
    <cellStyle name="Normal 6 4" xfId="255"/>
    <cellStyle name="Normal 6 4 2" xfId="699"/>
    <cellStyle name="Normal 6 4 3" xfId="1147"/>
    <cellStyle name="Normal 6 5" xfId="482"/>
    <cellStyle name="Normal 6 6" xfId="930"/>
    <cellStyle name="Normal 7" xfId="58"/>
    <cellStyle name="Normal 7 2" xfId="129"/>
    <cellStyle name="Normal 7 2 2" xfId="346"/>
    <cellStyle name="Normal 7 2 2 2" xfId="790"/>
    <cellStyle name="Normal 7 2 2 3" xfId="1238"/>
    <cellStyle name="Normal 7 2 3" xfId="573"/>
    <cellStyle name="Normal 7 2 4" xfId="1021"/>
    <cellStyle name="Normal 7 3" xfId="203"/>
    <cellStyle name="Normal 7 3 2" xfId="421"/>
    <cellStyle name="Normal 7 3 2 2" xfId="865"/>
    <cellStyle name="Normal 7 3 2 3" xfId="1313"/>
    <cellStyle name="Normal 7 3 3" xfId="647"/>
    <cellStyle name="Normal 7 3 4" xfId="1095"/>
    <cellStyle name="Normal 7 4" xfId="275"/>
    <cellStyle name="Normal 7 4 2" xfId="719"/>
    <cellStyle name="Normal 7 4 3" xfId="1167"/>
    <cellStyle name="Normal 7 5" xfId="502"/>
    <cellStyle name="Normal 7 6" xfId="950"/>
    <cellStyle name="Normal 8" xfId="218"/>
    <cellStyle name="Normal 8 2" xfId="662"/>
    <cellStyle name="Normal 8 3" xfId="1110"/>
    <cellStyle name="Porcentaje 2" xfId="145"/>
    <cellStyle name="Porcentaje 2 2" xfId="362"/>
    <cellStyle name="Porcentaje 2 2 2" xfId="806"/>
    <cellStyle name="Porcentaje 2 2 3" xfId="1254"/>
    <cellStyle name="Porcentaje 2 3" xfId="589"/>
    <cellStyle name="Porcentaje 2 4" xfId="10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Ejecución presupuestaria (julio</a:t>
            </a:r>
            <a:r>
              <a:rPr lang="es-PY" baseline="0"/>
              <a:t> a setiembre</a:t>
            </a:r>
            <a:r>
              <a:rPr lang="es-PY"/>
              <a:t>2023)</a:t>
            </a:r>
          </a:p>
        </c:rich>
      </c:tx>
      <c:layout/>
      <c:overlay val="0"/>
      <c:spPr>
        <a:noFill/>
        <a:ln>
          <a:noFill/>
        </a:ln>
        <a:effectLst/>
      </c:spPr>
    </c:title>
    <c:autoTitleDeleted val="0"/>
    <c:plotArea>
      <c:layout/>
      <c:barChart>
        <c:barDir val="col"/>
        <c:grouping val="clustered"/>
        <c:varyColors val="0"/>
        <c:ser>
          <c:idx val="2"/>
          <c:order val="0"/>
          <c:invertIfNegative val="0"/>
          <c:cat>
            <c:strRef>
              <c:f>[1]Hoja1!$C$170:$C$174</c:f>
              <c:strCache>
                <c:ptCount val="5"/>
                <c:pt idx="0">
                  <c:v>Servicios Personales </c:v>
                </c:pt>
                <c:pt idx="1">
                  <c:v>Servicios no Personales </c:v>
                </c:pt>
                <c:pt idx="2">
                  <c:v>Bienes de Consumo e Insumos </c:v>
                </c:pt>
                <c:pt idx="3">
                  <c:v>Inversión Física</c:v>
                </c:pt>
                <c:pt idx="4">
                  <c:v>Otros Gastos </c:v>
                </c:pt>
              </c:strCache>
            </c:strRef>
          </c:cat>
          <c:val>
            <c:numRef>
              <c:f>[1]Hoja1!$D$170:$D$174</c:f>
              <c:numCache>
                <c:formatCode>General</c:formatCode>
                <c:ptCount val="5"/>
                <c:pt idx="0">
                  <c:v>12557722.021</c:v>
                </c:pt>
                <c:pt idx="1">
                  <c:v>2256691.679</c:v>
                </c:pt>
                <c:pt idx="2">
                  <c:v>38500</c:v>
                </c:pt>
                <c:pt idx="3">
                  <c:v>200000</c:v>
                </c:pt>
                <c:pt idx="4">
                  <c:v>8225.3449999999993</c:v>
                </c:pt>
              </c:numCache>
            </c:numRef>
          </c:val>
          <c:extLst>
            <c:ext xmlns:c16="http://schemas.microsoft.com/office/drawing/2014/chart" uri="{C3380CC4-5D6E-409C-BE32-E72D297353CC}">
              <c16:uniqueId val="{00000004-E732-4D18-A56D-4E2D5721479D}"/>
            </c:ext>
          </c:extLst>
        </c:ser>
        <c:ser>
          <c:idx val="3"/>
          <c:order val="1"/>
          <c:invertIfNegative val="0"/>
          <c:cat>
            <c:strRef>
              <c:f>[1]Hoja1!$C$170:$C$174</c:f>
              <c:strCache>
                <c:ptCount val="5"/>
                <c:pt idx="0">
                  <c:v>Servicios Personales </c:v>
                </c:pt>
                <c:pt idx="1">
                  <c:v>Servicios no Personales </c:v>
                </c:pt>
                <c:pt idx="2">
                  <c:v>Bienes de Consumo e Insumos </c:v>
                </c:pt>
                <c:pt idx="3">
                  <c:v>Inversión Física</c:v>
                </c:pt>
                <c:pt idx="4">
                  <c:v>Otros Gastos </c:v>
                </c:pt>
              </c:strCache>
            </c:strRef>
          </c:cat>
          <c:val>
            <c:numRef>
              <c:f>[1]Hoja1!$E$170:$E$174</c:f>
              <c:numCache>
                <c:formatCode>General</c:formatCode>
                <c:ptCount val="5"/>
                <c:pt idx="0">
                  <c:v>2769055.62</c:v>
                </c:pt>
                <c:pt idx="1">
                  <c:v>274008.33100000001</c:v>
                </c:pt>
                <c:pt idx="2">
                  <c:v>0</c:v>
                </c:pt>
                <c:pt idx="3">
                  <c:v>0</c:v>
                </c:pt>
                <c:pt idx="4">
                  <c:v>0</c:v>
                </c:pt>
              </c:numCache>
            </c:numRef>
          </c:val>
          <c:extLst>
            <c:ext xmlns:c16="http://schemas.microsoft.com/office/drawing/2014/chart" uri="{C3380CC4-5D6E-409C-BE32-E72D297353CC}">
              <c16:uniqueId val="{00000005-E732-4D18-A56D-4E2D5721479D}"/>
            </c:ext>
          </c:extLst>
        </c:ser>
        <c:ser>
          <c:idx val="0"/>
          <c:order val="2"/>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[1]Hoja1!$C$170:$C$174</c:f>
              <c:strCache>
                <c:ptCount val="5"/>
                <c:pt idx="0">
                  <c:v>Servicios Personales </c:v>
                </c:pt>
                <c:pt idx="1">
                  <c:v>Servicios no Personales </c:v>
                </c:pt>
                <c:pt idx="2">
                  <c:v>Bienes de Consumo e Insumos </c:v>
                </c:pt>
                <c:pt idx="3">
                  <c:v>Inversión Física</c:v>
                </c:pt>
                <c:pt idx="4">
                  <c:v>Otros Gastos </c:v>
                </c:pt>
              </c:strCache>
            </c:strRef>
          </c:cat>
          <c:val>
            <c:numRef>
              <c:f>[1]Hoja1!$D$170:$D$174</c:f>
              <c:numCache>
                <c:formatCode>General</c:formatCode>
                <c:ptCount val="5"/>
                <c:pt idx="0">
                  <c:v>12557722.021</c:v>
                </c:pt>
                <c:pt idx="1">
                  <c:v>2256691.679</c:v>
                </c:pt>
                <c:pt idx="2">
                  <c:v>38500</c:v>
                </c:pt>
                <c:pt idx="3">
                  <c:v>200000</c:v>
                </c:pt>
                <c:pt idx="4">
                  <c:v>8225.3449999999993</c:v>
                </c:pt>
              </c:numCache>
            </c:numRef>
          </c:val>
          <c:extLst>
            <c:ext xmlns:c16="http://schemas.microsoft.com/office/drawing/2014/chart" uri="{C3380CC4-5D6E-409C-BE32-E72D297353CC}">
              <c16:uniqueId val="{00000001-E732-4D18-A56D-4E2D5721479D}"/>
            </c:ext>
          </c:extLst>
        </c:ser>
        <c:ser>
          <c:idx val="1"/>
          <c:order val="3"/>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[1]Hoja1!$C$170:$C$174</c:f>
              <c:strCache>
                <c:ptCount val="5"/>
                <c:pt idx="0">
                  <c:v>Servicios Personales </c:v>
                </c:pt>
                <c:pt idx="1">
                  <c:v>Servicios no Personales </c:v>
                </c:pt>
                <c:pt idx="2">
                  <c:v>Bienes de Consumo e Insumos </c:v>
                </c:pt>
                <c:pt idx="3">
                  <c:v>Inversión Física</c:v>
                </c:pt>
                <c:pt idx="4">
                  <c:v>Otros Gastos </c:v>
                </c:pt>
              </c:strCache>
            </c:strRef>
          </c:cat>
          <c:val>
            <c:numRef>
              <c:f>[1]Hoja1!$E$170:$E$174</c:f>
              <c:numCache>
                <c:formatCode>General</c:formatCode>
                <c:ptCount val="5"/>
                <c:pt idx="0">
                  <c:v>2769055.62</c:v>
                </c:pt>
                <c:pt idx="1">
                  <c:v>274008.33100000001</c:v>
                </c:pt>
                <c:pt idx="2">
                  <c:v>0</c:v>
                </c:pt>
                <c:pt idx="3">
                  <c:v>0</c:v>
                </c:pt>
                <c:pt idx="4">
                  <c:v>0</c:v>
                </c:pt>
              </c:numCache>
            </c:numRef>
          </c:val>
          <c:extLst>
            <c:ext xmlns:c16="http://schemas.microsoft.com/office/drawing/2014/chart" uri="{C3380CC4-5D6E-409C-BE32-E72D297353CC}">
              <c16:uniqueId val="{00000003-E732-4D18-A56D-4E2D5721479D}"/>
            </c:ext>
          </c:extLst>
        </c:ser>
        <c:dLbls>
          <c:showLegendKey val="0"/>
          <c:showVal val="0"/>
          <c:showCatName val="0"/>
          <c:showSerName val="0"/>
          <c:showPercent val="0"/>
          <c:showBubbleSize val="0"/>
        </c:dLbls>
        <c:gapWidth val="219"/>
        <c:overlap val="-27"/>
        <c:axId val="1971464976"/>
        <c:axId val="1971463728"/>
      </c:barChart>
      <c:catAx>
        <c:axId val="197146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71463728"/>
        <c:crosses val="autoZero"/>
        <c:auto val="1"/>
        <c:lblAlgn val="ctr"/>
        <c:lblOffset val="100"/>
        <c:noMultiLvlLbl val="0"/>
      </c:catAx>
      <c:valAx>
        <c:axId val="1971463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71464976"/>
        <c:crosses val="autoZero"/>
        <c:crossBetween val="between"/>
      </c:valAx>
    </c:plotArea>
    <c:plotVisOnly val="1"/>
    <c:dispBlanksAs val="gap"/>
    <c:showDLblsOverMax val="0"/>
  </c:chart>
  <c:txPr>
    <a:bodyPr/>
    <a:lstStyle/>
    <a:p>
      <a:pPr>
        <a:defRPr/>
      </a:pPr>
      <a:endParaRPr lang="es-PY"/>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182</xdr:row>
      <xdr:rowOff>290576</xdr:rowOff>
    </xdr:from>
    <xdr:to>
      <xdr:col>3</xdr:col>
      <xdr:colOff>691541</xdr:colOff>
      <xdr:row>186</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613980</xdr:colOff>
      <xdr:row>106</xdr:row>
      <xdr:rowOff>226218</xdr:rowOff>
    </xdr:from>
    <xdr:to>
      <xdr:col>7</xdr:col>
      <xdr:colOff>1823357</xdr:colOff>
      <xdr:row>113</xdr:row>
      <xdr:rowOff>215463</xdr:rowOff>
    </xdr:to>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16123" y="94401254"/>
          <a:ext cx="7155698" cy="341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136073</xdr:colOff>
      <xdr:row>105</xdr:row>
      <xdr:rowOff>40820</xdr:rowOff>
    </xdr:from>
    <xdr:to>
      <xdr:col>4</xdr:col>
      <xdr:colOff>1745116</xdr:colOff>
      <xdr:row>112</xdr:row>
      <xdr:rowOff>401336</xdr:rowOff>
    </xdr:to>
    <xdr:pic>
      <xdr:nvPicPr>
        <xdr:cNvPr id="12" name="Imagen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8430" y="94991463"/>
          <a:ext cx="8807222" cy="4728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1728108</xdr:colOff>
      <xdr:row>104</xdr:row>
      <xdr:rowOff>68036</xdr:rowOff>
    </xdr:from>
    <xdr:to>
      <xdr:col>6</xdr:col>
      <xdr:colOff>2000251</xdr:colOff>
      <xdr:row>104</xdr:row>
      <xdr:rowOff>312965</xdr:rowOff>
    </xdr:to>
    <xdr:sp macro="" textlink="">
      <xdr:nvSpPr>
        <xdr:cNvPr id="2" name="CuadroTexto 1"/>
        <xdr:cNvSpPr txBox="1"/>
      </xdr:nvSpPr>
      <xdr:spPr>
        <a:xfrm>
          <a:off x="15988394" y="94501607"/>
          <a:ext cx="272143"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200">
              <a:solidFill>
                <a:srgbClr val="FF0000"/>
              </a:solidFill>
              <a:latin typeface="Times New Roman" panose="02020603050405020304" pitchFamily="18" charset="0"/>
              <a:cs typeface="Times New Roman" panose="02020603050405020304"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neza%20Flores\Documents\Downloads\Primer%20Informe%20Trimestral%202023_DGAF-DO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70">
          <cell r="C170" t="str">
            <v xml:space="preserve">Servicios Personales </v>
          </cell>
          <cell r="D170">
            <v>12557722.021</v>
          </cell>
          <cell r="E170">
            <v>2769055.62</v>
          </cell>
        </row>
        <row r="171">
          <cell r="C171" t="str">
            <v xml:space="preserve">Servicios no Personales </v>
          </cell>
          <cell r="D171">
            <v>2256691.679</v>
          </cell>
          <cell r="E171">
            <v>274008.33100000001</v>
          </cell>
        </row>
        <row r="172">
          <cell r="C172" t="str">
            <v xml:space="preserve">Bienes de Consumo e Insumos </v>
          </cell>
          <cell r="D172">
            <v>38500</v>
          </cell>
          <cell r="E172">
            <v>0</v>
          </cell>
        </row>
        <row r="173">
          <cell r="C173" t="str">
            <v>Inversión Física</v>
          </cell>
          <cell r="D173">
            <v>200000</v>
          </cell>
          <cell r="E173">
            <v>0</v>
          </cell>
        </row>
        <row r="174">
          <cell r="C174" t="str">
            <v xml:space="preserve">Otros Gastos </v>
          </cell>
          <cell r="D174">
            <v>8225.3449999999993</v>
          </cell>
          <cell r="E174">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fp.gov.py/sfp/noticia/14797-4715-funcionarios-del-pais-seran-beneficiados-con-los-cursos-gratuitos-ofrecidos-por-la-sfpinapp.html" TargetMode="External"/><Relationship Id="rId13" Type="http://schemas.openxmlformats.org/officeDocument/2006/relationships/hyperlink" Target="https://www.sfp.gov.py/sfp/articulo/16031-informe-del-cumplimiento-de-la-ley-518914-que-corresponde-a-marzo-de-2023.html" TargetMode="External"/><Relationship Id="rId18" Type="http://schemas.openxmlformats.org/officeDocument/2006/relationships/hyperlink" Target="https://www.contrataciones.gov.py/licitaciones/adjudicacion/430587-adquisicion-equipos-informaticos-sfp-ad-referendum-1/resumen-adjudicacion.html" TargetMode="External"/><Relationship Id="rId26" Type="http://schemas.openxmlformats.org/officeDocument/2006/relationships/hyperlink" Target="https://www.sfp.gov.py/sfp/seccion/129-convenios-firmados.html" TargetMode="External"/><Relationship Id="rId3" Type="http://schemas.openxmlformats.org/officeDocument/2006/relationships/hyperlink" Target="https://www.sfp.gov.py/sfp/seccion/67-situacion-pcd.html" TargetMode="External"/><Relationship Id="rId21" Type="http://schemas.openxmlformats.org/officeDocument/2006/relationships/hyperlink" Target="https://www.contrataciones.gov.py/licitaciones/adjudicacion/433023-seguros-varios-sfp-1/resumen-adjudicacion.html" TargetMode="External"/><Relationship Id="rId7" Type="http://schemas.openxmlformats.org/officeDocument/2006/relationships/hyperlink" Target="http://www.paraguayconcursa.gov.py/" TargetMode="External"/><Relationship Id="rId12" Type="http://schemas.openxmlformats.org/officeDocument/2006/relationships/hyperlink" Target="https://www.sfp.gov.py/sfp/articulo/16041-informe-del-cumplimiento-de-la-ley-518914-que-corresponde-a-abril-de-2023.html" TargetMode="External"/><Relationship Id="rId17" Type="http://schemas.openxmlformats.org/officeDocument/2006/relationships/hyperlink" Target="https://www.contrataciones.gov.py/licitaciones/adjudicacion/425939-servicio-mantenimiento-reparacion-rodados-sfp-plurianual-1/resumen-adjudicacion.html" TargetMode="External"/><Relationship Id="rId25" Type="http://schemas.openxmlformats.org/officeDocument/2006/relationships/hyperlink" Target="https://transparencia.senac.gov.py/portal/historial-cumplimiento" TargetMode="External"/><Relationship Id="rId2" Type="http://schemas.openxmlformats.org/officeDocument/2006/relationships/hyperlink" Target="https://url2.cl/Cys5w" TargetMode="External"/><Relationship Id="rId16" Type="http://schemas.openxmlformats.org/officeDocument/2006/relationships/hyperlink" Target="https://www.contrataciones.gov.py/licitaciones/adjudicacion/423166-adquisicion-seguro-vehiculo-institucional-ad-referendum-1/resumen-adjudicacion.html" TargetMode="External"/><Relationship Id="rId20" Type="http://schemas.openxmlformats.org/officeDocument/2006/relationships/hyperlink" Target="https://www.contrataciones.gov.py/licitaciones/adjudicacion/432721-mantenimiento-reparacion-edificios-sfp-plurianual-1/resumen-adjudicacion.html" TargetMode="External"/><Relationship Id="rId1" Type="http://schemas.openxmlformats.org/officeDocument/2006/relationships/hyperlink" Target="https://url2.cl/4WxFa" TargetMode="External"/><Relationship Id="rId6" Type="http://schemas.openxmlformats.org/officeDocument/2006/relationships/hyperlink" Target="http://www.paraguayconcursa.gov.py/" TargetMode="External"/><Relationship Id="rId11" Type="http://schemas.openxmlformats.org/officeDocument/2006/relationships/hyperlink" Target="https://www.sfp.gov.py/sfp/seccion/65-monitoreo-de-la-ley-518914.html" TargetMode="External"/><Relationship Id="rId24" Type="http://schemas.openxmlformats.org/officeDocument/2006/relationships/hyperlink" Target="https://www.sfp.gov.py/sfp/seccion/141-auditoria-interna-institucional.html" TargetMode="External"/><Relationship Id="rId5" Type="http://schemas.openxmlformats.org/officeDocument/2006/relationships/hyperlink" Target="https://url2.cl/lKj9p" TargetMode="External"/><Relationship Id="rId15" Type="http://schemas.openxmlformats.org/officeDocument/2006/relationships/hyperlink" Target="file:///C:\Users\Vaneza%20Flores\AppData\Local\Microsoft\Windows\INetCache\Content.Outlook\AppData\Local\Microsoft\Windows\INetCache\Content.Outlook\AppData\Local\Microsoft\DGCE\DAII\Informes%20Auditoria%202023" TargetMode="External"/><Relationship Id="rId23" Type="http://schemas.openxmlformats.org/officeDocument/2006/relationships/hyperlink" Target="https://www.sfp.gov.py/sfp/seccion/141-auditoria-interna-institucional.html" TargetMode="External"/><Relationship Id="rId28" Type="http://schemas.openxmlformats.org/officeDocument/2006/relationships/drawing" Target="../drawings/drawing1.xml"/><Relationship Id="rId10" Type="http://schemas.openxmlformats.org/officeDocument/2006/relationships/hyperlink" Target="https://www.sfp.gov.py/sfp/articulo/15903-informe-del-cumplimiento-de-la-ley-518914-que-corresponde-a-noviembre-de-2022.html" TargetMode="External"/><Relationship Id="rId19" Type="http://schemas.openxmlformats.org/officeDocument/2006/relationships/hyperlink" Target="https://www.contrataciones.gov.py/licitaciones/adjudicacion/430842-mantenimiento-reparacion-servidores-ups-ad-referendum-1/resumen-adjudicacion.html" TargetMode="External"/><Relationship Id="rId4" Type="http://schemas.openxmlformats.org/officeDocument/2006/relationships/hyperlink" Target="https://www.sfp.gov.py/sfp/archivos/documentos/RES%20105.22%20PLAN%20ANUAL%20RRC_8crc0fks.pdf" TargetMode="External"/><Relationship Id="rId9" Type="http://schemas.openxmlformats.org/officeDocument/2006/relationships/hyperlink" Target="https://www.sfp.gov.py/sfp/seccion/65-monitoreo-de-la-ley-518914.html" TargetMode="External"/><Relationship Id="rId14" Type="http://schemas.openxmlformats.org/officeDocument/2006/relationships/hyperlink" Target="https://www.sfp.gov.py/sfp/articulo/16016-informe-del-cumplimiento-de-la-ley-518914-que-corresponde-a-febrero-de-2023.html" TargetMode="External"/><Relationship Id="rId22" Type="http://schemas.openxmlformats.org/officeDocument/2006/relationships/hyperlink" Target="https://www.sfp.gov.py/sfp/seccion/141-auditoria-interna-institucional.html"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3"/>
  <sheetViews>
    <sheetView tabSelected="1" view="pageBreakPreview" topLeftCell="A143" zoomScaleNormal="60" zoomScaleSheetLayoutView="100" workbookViewId="0">
      <selection activeCell="B11" sqref="B11:E12"/>
    </sheetView>
  </sheetViews>
  <sheetFormatPr baseColWidth="10" defaultColWidth="9.140625" defaultRowHeight="15"/>
  <cols>
    <col min="1" max="1" width="4.28515625" style="4" customWidth="1"/>
    <col min="2" max="2" width="17.42578125" style="4" customWidth="1"/>
    <col min="3" max="3" width="69" style="4" customWidth="1"/>
    <col min="4" max="4" width="39" style="4" customWidth="1"/>
    <col min="5" max="5" width="46" style="4" customWidth="1"/>
    <col min="6" max="6" width="38.28515625" style="4" customWidth="1"/>
    <col min="7" max="7" width="50.85546875" style="4" customWidth="1"/>
    <col min="8" max="8" width="33.7109375" style="4" customWidth="1"/>
    <col min="9" max="9" width="33.7109375" style="4" hidden="1" customWidth="1"/>
    <col min="10" max="16384" width="9.140625" style="4"/>
  </cols>
  <sheetData>
    <row r="1" spans="2:9" ht="33.75" customHeight="1">
      <c r="B1" s="336" t="s">
        <v>104</v>
      </c>
      <c r="C1" s="337"/>
      <c r="D1" s="337"/>
      <c r="E1" s="338"/>
      <c r="F1" s="9"/>
      <c r="G1" s="9"/>
      <c r="H1" s="9"/>
      <c r="I1" s="9"/>
    </row>
    <row r="2" spans="2:9" ht="27" customHeight="1"/>
    <row r="3" spans="2:9" ht="27" customHeight="1">
      <c r="B3" s="7" t="s">
        <v>0</v>
      </c>
      <c r="C3" s="10"/>
    </row>
    <row r="4" spans="2:9" ht="27" customHeight="1">
      <c r="B4" s="11" t="s">
        <v>1</v>
      </c>
      <c r="C4" s="11" t="s">
        <v>322</v>
      </c>
    </row>
    <row r="5" spans="2:9" ht="27" customHeight="1">
      <c r="B5" s="12" t="s">
        <v>321</v>
      </c>
      <c r="C5" s="12"/>
    </row>
    <row r="6" spans="2:9" ht="27" customHeight="1">
      <c r="B6" s="13"/>
      <c r="C6" s="13"/>
    </row>
    <row r="7" spans="2:9" ht="27" customHeight="1">
      <c r="B7" s="336" t="s">
        <v>2</v>
      </c>
      <c r="C7" s="337"/>
      <c r="D7" s="337"/>
      <c r="E7" s="338"/>
    </row>
    <row r="8" spans="2:9" ht="62.25" customHeight="1">
      <c r="B8" s="373" t="s">
        <v>70</v>
      </c>
      <c r="C8" s="374"/>
      <c r="D8" s="374"/>
      <c r="E8" s="375"/>
    </row>
    <row r="9" spans="2:9" s="8" customFormat="1" ht="27" customHeight="1">
      <c r="B9" s="14"/>
      <c r="C9" s="14"/>
      <c r="D9" s="14"/>
      <c r="E9" s="14"/>
      <c r="F9" s="4"/>
      <c r="G9" s="4"/>
      <c r="H9" s="4"/>
      <c r="I9" s="4"/>
    </row>
    <row r="10" spans="2:9" ht="27" customHeight="1">
      <c r="B10" s="336" t="s">
        <v>154</v>
      </c>
      <c r="C10" s="337"/>
      <c r="D10" s="337"/>
      <c r="E10" s="338"/>
    </row>
    <row r="11" spans="2:9" ht="102.75" customHeight="1">
      <c r="B11" s="409" t="s">
        <v>372</v>
      </c>
      <c r="C11" s="407"/>
      <c r="D11" s="407"/>
      <c r="E11" s="407"/>
    </row>
    <row r="12" spans="2:9" s="8" customFormat="1" ht="9.75" customHeight="1">
      <c r="B12" s="408"/>
      <c r="C12" s="408"/>
      <c r="D12" s="408"/>
      <c r="E12" s="408"/>
    </row>
    <row r="13" spans="2:9" s="15" customFormat="1" ht="27" customHeight="1">
      <c r="B13" s="336" t="s">
        <v>155</v>
      </c>
      <c r="C13" s="337"/>
      <c r="D13" s="337"/>
      <c r="E13" s="338"/>
      <c r="F13" s="4"/>
      <c r="G13" s="4"/>
      <c r="H13" s="4"/>
      <c r="I13" s="4"/>
    </row>
    <row r="14" spans="2:9" ht="27" customHeight="1">
      <c r="B14" s="16" t="s">
        <v>3</v>
      </c>
      <c r="C14" s="17" t="s">
        <v>4</v>
      </c>
      <c r="D14" s="17" t="s">
        <v>5</v>
      </c>
      <c r="E14" s="18" t="s">
        <v>6</v>
      </c>
    </row>
    <row r="15" spans="2:9" ht="27" customHeight="1">
      <c r="B15" s="19">
        <v>1</v>
      </c>
      <c r="C15" s="20" t="s">
        <v>71</v>
      </c>
      <c r="D15" s="21" t="s">
        <v>264</v>
      </c>
      <c r="E15" s="21" t="s">
        <v>265</v>
      </c>
    </row>
    <row r="16" spans="2:9" ht="27" customHeight="1">
      <c r="B16" s="19">
        <v>2</v>
      </c>
      <c r="C16" s="227" t="s">
        <v>72</v>
      </c>
      <c r="D16" s="21" t="s">
        <v>324</v>
      </c>
      <c r="E16" s="21" t="s">
        <v>90</v>
      </c>
    </row>
    <row r="17" spans="2:7" ht="27" customHeight="1">
      <c r="B17" s="19">
        <v>3</v>
      </c>
      <c r="C17" s="20" t="s">
        <v>73</v>
      </c>
      <c r="D17" s="21" t="s">
        <v>84</v>
      </c>
      <c r="E17" s="21" t="s">
        <v>89</v>
      </c>
    </row>
    <row r="18" spans="2:7" ht="27" customHeight="1">
      <c r="B18" s="19">
        <v>4</v>
      </c>
      <c r="C18" s="20" t="s">
        <v>74</v>
      </c>
      <c r="D18" s="21" t="s">
        <v>83</v>
      </c>
      <c r="E18" s="21" t="s">
        <v>89</v>
      </c>
    </row>
    <row r="19" spans="2:7" ht="27" customHeight="1">
      <c r="B19" s="19">
        <v>5</v>
      </c>
      <c r="C19" s="20" t="s">
        <v>75</v>
      </c>
      <c r="D19" s="21" t="s">
        <v>87</v>
      </c>
      <c r="E19" s="21" t="s">
        <v>90</v>
      </c>
    </row>
    <row r="20" spans="2:7" ht="27" customHeight="1">
      <c r="B20" s="19">
        <v>6</v>
      </c>
      <c r="C20" s="20" t="s">
        <v>76</v>
      </c>
      <c r="D20" s="21" t="s">
        <v>85</v>
      </c>
      <c r="E20" s="21" t="s">
        <v>89</v>
      </c>
    </row>
    <row r="21" spans="2:7" ht="27" customHeight="1">
      <c r="B21" s="19">
        <v>7</v>
      </c>
      <c r="C21" s="20" t="s">
        <v>77</v>
      </c>
      <c r="D21" s="21" t="s">
        <v>86</v>
      </c>
      <c r="E21" s="21" t="s">
        <v>91</v>
      </c>
    </row>
    <row r="22" spans="2:7" ht="27" customHeight="1">
      <c r="B22" s="19">
        <v>8</v>
      </c>
      <c r="C22" s="20" t="s">
        <v>78</v>
      </c>
      <c r="D22" s="21" t="s">
        <v>230</v>
      </c>
      <c r="E22" s="21" t="s">
        <v>208</v>
      </c>
    </row>
    <row r="23" spans="2:7" ht="27" customHeight="1">
      <c r="B23" s="19">
        <v>9</v>
      </c>
      <c r="C23" s="20" t="s">
        <v>79</v>
      </c>
      <c r="D23" s="21" t="s">
        <v>323</v>
      </c>
      <c r="E23" s="21" t="s">
        <v>90</v>
      </c>
    </row>
    <row r="24" spans="2:7" ht="27" customHeight="1">
      <c r="B24" s="19">
        <v>10</v>
      </c>
      <c r="C24" s="20" t="s">
        <v>80</v>
      </c>
      <c r="D24" s="21" t="s">
        <v>177</v>
      </c>
      <c r="E24" s="21" t="s">
        <v>89</v>
      </c>
    </row>
    <row r="25" spans="2:7" ht="27" customHeight="1">
      <c r="B25" s="19">
        <v>11</v>
      </c>
      <c r="C25" s="20" t="s">
        <v>81</v>
      </c>
      <c r="D25" s="21" t="s">
        <v>88</v>
      </c>
      <c r="E25" s="21" t="s">
        <v>89</v>
      </c>
    </row>
    <row r="26" spans="2:7" ht="27" customHeight="1">
      <c r="B26" s="19">
        <v>12</v>
      </c>
      <c r="C26" s="20" t="s">
        <v>82</v>
      </c>
      <c r="D26" s="21" t="s">
        <v>294</v>
      </c>
      <c r="E26" s="21" t="s">
        <v>89</v>
      </c>
    </row>
    <row r="27" spans="2:7">
      <c r="B27" s="22"/>
      <c r="C27" s="23"/>
      <c r="D27" s="24"/>
      <c r="E27" s="24"/>
    </row>
    <row r="28" spans="2:7" ht="30" customHeight="1">
      <c r="B28" s="336" t="s">
        <v>7</v>
      </c>
      <c r="C28" s="337"/>
      <c r="D28" s="337"/>
      <c r="E28" s="338"/>
    </row>
    <row r="29" spans="2:7" ht="30" customHeight="1">
      <c r="B29" s="336" t="s">
        <v>8</v>
      </c>
      <c r="C29" s="337"/>
      <c r="D29" s="337"/>
      <c r="E29" s="338"/>
    </row>
    <row r="30" spans="2:7" ht="94.5" customHeight="1">
      <c r="B30" s="52" t="s">
        <v>9</v>
      </c>
      <c r="C30" s="376" t="s">
        <v>231</v>
      </c>
      <c r="D30" s="377"/>
      <c r="E30" s="377"/>
      <c r="F30" s="25"/>
    </row>
    <row r="31" spans="2:7" ht="12" customHeight="1">
      <c r="B31" s="25"/>
      <c r="C31" s="25"/>
      <c r="D31" s="25"/>
      <c r="E31" s="25"/>
      <c r="F31" s="25"/>
    </row>
    <row r="32" spans="2:7" ht="36.75" customHeight="1">
      <c r="B32" s="336" t="s">
        <v>156</v>
      </c>
      <c r="C32" s="337"/>
      <c r="D32" s="337"/>
      <c r="E32" s="338"/>
      <c r="F32" s="53"/>
      <c r="G32" s="26"/>
    </row>
    <row r="33" spans="1:6" ht="42.75" customHeight="1">
      <c r="B33" s="54" t="s">
        <v>10</v>
      </c>
      <c r="C33" s="54" t="s">
        <v>11</v>
      </c>
      <c r="D33" s="54" t="s">
        <v>12</v>
      </c>
      <c r="E33" s="54" t="s">
        <v>13</v>
      </c>
      <c r="F33" s="55" t="s">
        <v>14</v>
      </c>
    </row>
    <row r="34" spans="1:6" ht="140.25" customHeight="1">
      <c r="B34" s="56" t="s">
        <v>15</v>
      </c>
      <c r="C34" s="57" t="s">
        <v>92</v>
      </c>
      <c r="D34" s="56" t="s">
        <v>94</v>
      </c>
      <c r="E34" s="58" t="s">
        <v>97</v>
      </c>
      <c r="F34" s="59" t="s">
        <v>118</v>
      </c>
    </row>
    <row r="35" spans="1:6" ht="63.75" customHeight="1">
      <c r="B35" s="56" t="s">
        <v>16</v>
      </c>
      <c r="C35" s="57" t="s">
        <v>96</v>
      </c>
      <c r="D35" s="56" t="s">
        <v>94</v>
      </c>
      <c r="E35" s="58" t="s">
        <v>98</v>
      </c>
      <c r="F35" s="59" t="s">
        <v>119</v>
      </c>
    </row>
    <row r="36" spans="1:6" ht="192" customHeight="1">
      <c r="B36" s="56" t="s">
        <v>17</v>
      </c>
      <c r="C36" s="57" t="s">
        <v>95</v>
      </c>
      <c r="D36" s="60" t="s">
        <v>93</v>
      </c>
      <c r="E36" s="58" t="s">
        <v>187</v>
      </c>
      <c r="F36" s="59" t="s">
        <v>120</v>
      </c>
    </row>
    <row r="37" spans="1:6">
      <c r="F37" s="27"/>
    </row>
    <row r="38" spans="1:6" ht="43.5" customHeight="1">
      <c r="B38" s="336" t="s">
        <v>18</v>
      </c>
      <c r="C38" s="337"/>
      <c r="D38" s="337"/>
      <c r="E38" s="338"/>
      <c r="F38" s="53"/>
    </row>
    <row r="39" spans="1:6" ht="51.75" customHeight="1">
      <c r="B39" s="336" t="s">
        <v>19</v>
      </c>
      <c r="C39" s="337"/>
      <c r="D39" s="337"/>
      <c r="E39" s="338"/>
      <c r="F39" s="53"/>
    </row>
    <row r="40" spans="1:6" ht="48" customHeight="1">
      <c r="B40" s="61" t="s">
        <v>20</v>
      </c>
      <c r="C40" s="62" t="s">
        <v>117</v>
      </c>
      <c r="D40" s="61" t="s">
        <v>22</v>
      </c>
      <c r="E40" s="71"/>
      <c r="F40" s="71"/>
    </row>
    <row r="41" spans="1:6" ht="296.25" customHeight="1">
      <c r="A41" s="157"/>
      <c r="B41" s="63" t="s">
        <v>189</v>
      </c>
      <c r="C41" s="202" t="s">
        <v>310</v>
      </c>
      <c r="D41" s="208" t="s">
        <v>190</v>
      </c>
      <c r="E41" s="70"/>
      <c r="F41" s="229"/>
    </row>
    <row r="42" spans="1:6" ht="51" customHeight="1">
      <c r="A42" s="171"/>
      <c r="B42" s="64" t="s">
        <v>253</v>
      </c>
      <c r="C42" s="201" t="s">
        <v>262</v>
      </c>
      <c r="D42" s="199" t="s">
        <v>257</v>
      </c>
      <c r="E42" s="70"/>
      <c r="F42" s="229"/>
    </row>
    <row r="43" spans="1:6" ht="51" customHeight="1">
      <c r="A43" s="171"/>
      <c r="B43" s="64" t="s">
        <v>254</v>
      </c>
      <c r="C43" s="201" t="s">
        <v>262</v>
      </c>
      <c r="D43" s="199" t="s">
        <v>258</v>
      </c>
      <c r="E43" s="70"/>
      <c r="F43" s="229"/>
    </row>
    <row r="44" spans="1:6" ht="68.25" customHeight="1">
      <c r="A44" s="171"/>
      <c r="B44" s="64" t="s">
        <v>255</v>
      </c>
      <c r="C44" s="201" t="s">
        <v>262</v>
      </c>
      <c r="D44" s="199" t="s">
        <v>259</v>
      </c>
      <c r="E44" s="70"/>
      <c r="F44" s="229"/>
    </row>
    <row r="45" spans="1:6" s="28" customFormat="1" ht="37.5" customHeight="1">
      <c r="A45" s="175"/>
      <c r="B45" s="64" t="s">
        <v>256</v>
      </c>
      <c r="C45" s="201" t="s">
        <v>262</v>
      </c>
      <c r="D45" s="199" t="s">
        <v>260</v>
      </c>
      <c r="E45" s="74"/>
      <c r="F45" s="230"/>
    </row>
    <row r="46" spans="1:6" s="28" customFormat="1" ht="36" customHeight="1">
      <c r="B46" s="64" t="s">
        <v>288</v>
      </c>
      <c r="C46" s="65" t="s">
        <v>262</v>
      </c>
      <c r="D46" s="199" t="s">
        <v>292</v>
      </c>
      <c r="E46" s="75"/>
      <c r="F46" s="230"/>
    </row>
    <row r="47" spans="1:6" s="28" customFormat="1" ht="34.5" customHeight="1">
      <c r="B47" s="64" t="s">
        <v>289</v>
      </c>
      <c r="C47" s="65" t="s">
        <v>262</v>
      </c>
      <c r="D47" s="199" t="s">
        <v>291</v>
      </c>
      <c r="E47" s="75"/>
      <c r="F47" s="230"/>
    </row>
    <row r="48" spans="1:6" s="28" customFormat="1" ht="36" customHeight="1">
      <c r="B48" s="64" t="s">
        <v>284</v>
      </c>
      <c r="C48" s="65" t="s">
        <v>262</v>
      </c>
      <c r="D48" s="199" t="s">
        <v>290</v>
      </c>
      <c r="E48" s="75"/>
      <c r="F48" s="230"/>
    </row>
    <row r="49" spans="1:6" s="28" customFormat="1" ht="34.5" customHeight="1">
      <c r="A49" s="228"/>
      <c r="B49" s="64" t="s">
        <v>285</v>
      </c>
      <c r="C49" s="65" t="s">
        <v>262</v>
      </c>
      <c r="D49" s="199" t="s">
        <v>316</v>
      </c>
      <c r="E49" s="75"/>
      <c r="F49" s="74"/>
    </row>
    <row r="50" spans="1:6" s="28" customFormat="1" ht="37.5" customHeight="1">
      <c r="A50" s="228"/>
      <c r="B50" s="64" t="s">
        <v>286</v>
      </c>
      <c r="C50" s="65" t="s">
        <v>262</v>
      </c>
      <c r="D50" s="199" t="s">
        <v>317</v>
      </c>
      <c r="E50" s="75"/>
      <c r="F50" s="74"/>
    </row>
    <row r="51" spans="1:6" s="28" customFormat="1" ht="35.25" customHeight="1">
      <c r="A51" s="228"/>
      <c r="B51" s="64" t="s">
        <v>287</v>
      </c>
      <c r="C51" s="65" t="s">
        <v>262</v>
      </c>
      <c r="D51" s="199" t="s">
        <v>318</v>
      </c>
      <c r="E51" s="75"/>
      <c r="F51" s="74"/>
    </row>
    <row r="52" spans="1:6" s="28" customFormat="1" ht="27" hidden="1" customHeight="1">
      <c r="B52" s="64" t="s">
        <v>158</v>
      </c>
      <c r="C52" s="65"/>
      <c r="D52" s="66"/>
      <c r="E52" s="75"/>
      <c r="F52" s="74"/>
    </row>
    <row r="53" spans="1:6" s="28" customFormat="1" ht="27" hidden="1" customHeight="1">
      <c r="B53" s="64" t="s">
        <v>181</v>
      </c>
      <c r="C53" s="65"/>
      <c r="D53" s="66"/>
      <c r="E53" s="75"/>
      <c r="F53" s="74"/>
    </row>
    <row r="54" spans="1:6" s="28" customFormat="1" ht="27" hidden="1" customHeight="1">
      <c r="B54" s="64" t="s">
        <v>182</v>
      </c>
      <c r="C54" s="65"/>
      <c r="D54" s="66"/>
      <c r="E54" s="75"/>
      <c r="F54" s="74"/>
    </row>
    <row r="55" spans="1:6" s="28" customFormat="1" ht="27" hidden="1" customHeight="1">
      <c r="B55" s="64" t="s">
        <v>183</v>
      </c>
      <c r="C55" s="65"/>
      <c r="D55" s="67"/>
      <c r="E55" s="75"/>
      <c r="F55" s="74"/>
    </row>
    <row r="56" spans="1:6" ht="27" customHeight="1">
      <c r="C56" s="25"/>
      <c r="D56" s="25"/>
      <c r="E56" s="25"/>
    </row>
    <row r="57" spans="1:6" ht="19.5" customHeight="1">
      <c r="B57" s="336" t="s">
        <v>23</v>
      </c>
      <c r="C57" s="337"/>
      <c r="D57" s="337"/>
      <c r="E57" s="338"/>
      <c r="F57" s="53"/>
    </row>
    <row r="58" spans="1:6" ht="20.100000000000001" customHeight="1">
      <c r="B58" s="61" t="s">
        <v>20</v>
      </c>
      <c r="C58" s="54" t="s">
        <v>21</v>
      </c>
      <c r="D58" s="54" t="s">
        <v>24</v>
      </c>
      <c r="E58" s="334" t="s">
        <v>160</v>
      </c>
      <c r="F58" s="335"/>
    </row>
    <row r="59" spans="1:6" ht="20.100000000000001" customHeight="1">
      <c r="B59" s="285" t="s">
        <v>362</v>
      </c>
      <c r="C59" s="289">
        <v>1</v>
      </c>
      <c r="D59" s="343" t="s">
        <v>232</v>
      </c>
      <c r="E59" s="341"/>
      <c r="F59" s="342"/>
    </row>
    <row r="60" spans="1:6" ht="27" customHeight="1">
      <c r="B60" s="285" t="s">
        <v>158</v>
      </c>
      <c r="C60" s="300">
        <v>1</v>
      </c>
      <c r="D60" s="344"/>
      <c r="E60" s="341"/>
      <c r="F60" s="342"/>
    </row>
    <row r="61" spans="1:6" ht="28.5" customHeight="1">
      <c r="B61" s="285" t="s">
        <v>181</v>
      </c>
      <c r="C61" s="301" t="s">
        <v>363</v>
      </c>
      <c r="D61" s="344"/>
      <c r="E61" s="209"/>
      <c r="F61" s="210"/>
    </row>
    <row r="62" spans="1:6" ht="20.100000000000001" customHeight="1">
      <c r="C62" t="s">
        <v>233</v>
      </c>
    </row>
    <row r="63" spans="1:6" ht="20.100000000000001" customHeight="1">
      <c r="B63" s="336" t="s">
        <v>25</v>
      </c>
      <c r="C63" s="337"/>
      <c r="D63" s="337"/>
      <c r="E63" s="338"/>
      <c r="F63" s="53"/>
    </row>
    <row r="64" spans="1:6" ht="20.100000000000001" customHeight="1">
      <c r="B64" s="68" t="s">
        <v>20</v>
      </c>
      <c r="C64" s="69" t="s">
        <v>26</v>
      </c>
      <c r="D64" s="69" t="s">
        <v>27</v>
      </c>
      <c r="E64" s="69" t="s">
        <v>28</v>
      </c>
      <c r="F64" s="69" t="s">
        <v>29</v>
      </c>
    </row>
    <row r="65" spans="2:8" ht="20.100000000000001" customHeight="1">
      <c r="B65" s="285" t="s">
        <v>362</v>
      </c>
      <c r="C65" s="286">
        <v>15</v>
      </c>
      <c r="D65" s="287">
        <v>1</v>
      </c>
      <c r="E65" s="288"/>
      <c r="F65" s="339" t="s">
        <v>234</v>
      </c>
    </row>
    <row r="66" spans="2:8" ht="20.100000000000001" customHeight="1">
      <c r="B66" s="285" t="s">
        <v>158</v>
      </c>
      <c r="C66" s="286">
        <v>10</v>
      </c>
      <c r="D66" s="287">
        <v>1</v>
      </c>
      <c r="E66" s="288"/>
      <c r="F66" s="340"/>
    </row>
    <row r="67" spans="2:8" ht="20.100000000000001" customHeight="1">
      <c r="B67" s="285" t="s">
        <v>364</v>
      </c>
      <c r="C67" s="286">
        <v>9</v>
      </c>
      <c r="D67" s="287">
        <v>1</v>
      </c>
      <c r="E67" s="288"/>
      <c r="F67" s="340"/>
    </row>
    <row r="68" spans="2:8" ht="24.95" customHeight="1">
      <c r="B68" s="336" t="s">
        <v>30</v>
      </c>
      <c r="C68" s="337"/>
      <c r="D68" s="337"/>
      <c r="E68" s="338"/>
      <c r="F68" s="336"/>
      <c r="G68" s="337"/>
    </row>
    <row r="69" spans="2:8" ht="24.95" customHeight="1">
      <c r="B69" s="71" t="s">
        <v>31</v>
      </c>
      <c r="C69" s="71" t="s">
        <v>32</v>
      </c>
      <c r="D69" s="71" t="s">
        <v>33</v>
      </c>
      <c r="E69" s="71" t="s">
        <v>34</v>
      </c>
      <c r="F69" s="71" t="s">
        <v>35</v>
      </c>
      <c r="G69" s="71" t="s">
        <v>36</v>
      </c>
    </row>
    <row r="70" spans="2:8" ht="24.95" customHeight="1">
      <c r="B70" s="371" t="s">
        <v>263</v>
      </c>
      <c r="C70" s="372"/>
      <c r="D70" s="372"/>
      <c r="E70" s="372"/>
      <c r="F70" s="372"/>
      <c r="G70" s="372"/>
    </row>
    <row r="71" spans="2:8" ht="24.95" customHeight="1">
      <c r="B71" s="72"/>
      <c r="C71" s="73"/>
      <c r="D71" s="73"/>
      <c r="E71" s="73"/>
      <c r="F71" s="73"/>
      <c r="G71" s="73"/>
    </row>
    <row r="72" spans="2:8" ht="24.95" customHeight="1"/>
    <row r="73" spans="2:8" ht="24.95" customHeight="1">
      <c r="B73" s="336" t="s">
        <v>37</v>
      </c>
      <c r="C73" s="337"/>
      <c r="D73" s="337"/>
      <c r="E73" s="338" t="s">
        <v>64</v>
      </c>
      <c r="F73" s="336"/>
      <c r="G73" s="337"/>
    </row>
    <row r="74" spans="2:8" ht="24.95" customHeight="1">
      <c r="D74" s="345" t="s">
        <v>38</v>
      </c>
      <c r="E74" s="345"/>
      <c r="F74" s="345"/>
      <c r="G74" s="345"/>
    </row>
    <row r="75" spans="2:8" ht="24.95" customHeight="1">
      <c r="B75" s="71" t="s">
        <v>31</v>
      </c>
      <c r="C75" s="71" t="s">
        <v>32</v>
      </c>
      <c r="D75" s="71" t="s">
        <v>39</v>
      </c>
      <c r="E75" s="71" t="s">
        <v>40</v>
      </c>
      <c r="F75" s="71" t="s">
        <v>41</v>
      </c>
      <c r="G75" s="71" t="s">
        <v>42</v>
      </c>
    </row>
    <row r="76" spans="2:8" ht="24.95" customHeight="1">
      <c r="B76" s="348" t="s">
        <v>188</v>
      </c>
      <c r="C76" s="349"/>
      <c r="D76" s="349"/>
      <c r="E76" s="349"/>
      <c r="F76" s="349"/>
      <c r="G76" s="350"/>
    </row>
    <row r="77" spans="2:8" ht="24.95" customHeight="1">
      <c r="B77" s="351"/>
      <c r="C77" s="352"/>
      <c r="D77" s="352"/>
      <c r="E77" s="352"/>
      <c r="F77" s="352"/>
      <c r="G77" s="353"/>
    </row>
    <row r="78" spans="2:8" ht="24.95" customHeight="1"/>
    <row r="79" spans="2:8" ht="52.5" customHeight="1">
      <c r="B79" s="336" t="s">
        <v>43</v>
      </c>
      <c r="C79" s="337"/>
      <c r="D79" s="337"/>
      <c r="E79" s="338"/>
      <c r="F79" s="336"/>
      <c r="G79" s="337"/>
      <c r="H79" s="79"/>
    </row>
    <row r="80" spans="2:8" ht="24.95" customHeight="1">
      <c r="B80" s="76" t="s">
        <v>31</v>
      </c>
      <c r="C80" s="76" t="s">
        <v>32</v>
      </c>
      <c r="D80" s="76" t="s">
        <v>33</v>
      </c>
      <c r="E80" s="76" t="s">
        <v>34</v>
      </c>
      <c r="F80" s="76" t="s">
        <v>35</v>
      </c>
      <c r="G80" s="77" t="s">
        <v>142</v>
      </c>
      <c r="H80" s="80" t="s">
        <v>193</v>
      </c>
    </row>
    <row r="81" spans="1:9" ht="225.75" customHeight="1">
      <c r="B81" s="252">
        <v>1</v>
      </c>
      <c r="C81" s="234" t="s">
        <v>172</v>
      </c>
      <c r="D81" s="234" t="s">
        <v>173</v>
      </c>
      <c r="E81" s="231" t="s">
        <v>174</v>
      </c>
      <c r="F81" s="78"/>
      <c r="G81" s="184" t="s">
        <v>325</v>
      </c>
      <c r="H81" s="81" t="s">
        <v>194</v>
      </c>
    </row>
    <row r="82" spans="1:9" ht="95.25" customHeight="1">
      <c r="B82" s="252">
        <v>2</v>
      </c>
      <c r="C82" s="234" t="s">
        <v>269</v>
      </c>
      <c r="D82" s="231"/>
      <c r="E82" s="231" t="s">
        <v>149</v>
      </c>
      <c r="F82" s="231" t="s">
        <v>339</v>
      </c>
      <c r="G82" s="231" t="s">
        <v>340</v>
      </c>
      <c r="H82" s="159" t="s">
        <v>195</v>
      </c>
      <c r="I82" s="30"/>
    </row>
    <row r="83" spans="1:9" ht="171.75" customHeight="1">
      <c r="B83" s="252">
        <v>3</v>
      </c>
      <c r="C83" s="163" t="s">
        <v>270</v>
      </c>
      <c r="D83" s="160"/>
      <c r="E83" s="160" t="s">
        <v>149</v>
      </c>
      <c r="F83" s="176" t="s">
        <v>341</v>
      </c>
      <c r="G83" s="177" t="s">
        <v>235</v>
      </c>
      <c r="H83" s="159" t="s">
        <v>195</v>
      </c>
      <c r="I83" s="31"/>
    </row>
    <row r="84" spans="1:9" ht="282" customHeight="1">
      <c r="B84" s="252">
        <v>4</v>
      </c>
      <c r="C84" s="302" t="s">
        <v>151</v>
      </c>
      <c r="D84" s="231"/>
      <c r="E84" s="231" t="s">
        <v>150</v>
      </c>
      <c r="F84" s="234" t="s">
        <v>295</v>
      </c>
      <c r="G84" s="303" t="s">
        <v>338</v>
      </c>
      <c r="H84" s="243" t="s">
        <v>195</v>
      </c>
    </row>
    <row r="85" spans="1:9" ht="180.75" customHeight="1">
      <c r="B85" s="252">
        <v>5</v>
      </c>
      <c r="C85" s="302" t="s">
        <v>268</v>
      </c>
      <c r="D85" s="231"/>
      <c r="E85" s="231" t="s">
        <v>149</v>
      </c>
      <c r="F85" s="304">
        <v>39</v>
      </c>
      <c r="G85" s="305" t="s">
        <v>296</v>
      </c>
      <c r="H85" s="243" t="s">
        <v>195</v>
      </c>
    </row>
    <row r="86" spans="1:9" ht="375" customHeight="1">
      <c r="B86" s="252">
        <v>6</v>
      </c>
      <c r="C86" s="231" t="s">
        <v>185</v>
      </c>
      <c r="D86" s="160"/>
      <c r="E86" s="160" t="s">
        <v>149</v>
      </c>
      <c r="F86" s="302" t="s">
        <v>337</v>
      </c>
      <c r="G86" s="305" t="s">
        <v>297</v>
      </c>
      <c r="H86" s="243" t="s">
        <v>195</v>
      </c>
    </row>
    <row r="87" spans="1:9" ht="165" customHeight="1">
      <c r="A87" s="157"/>
      <c r="B87" s="183">
        <v>7</v>
      </c>
      <c r="C87" s="160" t="s">
        <v>147</v>
      </c>
      <c r="D87" s="163" t="s">
        <v>100</v>
      </c>
      <c r="E87" s="160" t="s">
        <v>145</v>
      </c>
      <c r="F87" s="168" t="s">
        <v>272</v>
      </c>
      <c r="G87" s="156" t="s">
        <v>293</v>
      </c>
      <c r="H87" s="161" t="s">
        <v>190</v>
      </c>
    </row>
    <row r="88" spans="1:9" ht="162.75" customHeight="1">
      <c r="B88" s="252">
        <v>8</v>
      </c>
      <c r="C88" s="160" t="s">
        <v>146</v>
      </c>
      <c r="D88" s="402" t="s">
        <v>101</v>
      </c>
      <c r="E88" s="168" t="s">
        <v>184</v>
      </c>
      <c r="F88" s="220" t="s">
        <v>335</v>
      </c>
      <c r="G88" s="222" t="s">
        <v>266</v>
      </c>
      <c r="H88" s="391" t="s">
        <v>336</v>
      </c>
    </row>
    <row r="89" spans="1:9" ht="201" customHeight="1">
      <c r="B89" s="252">
        <v>9</v>
      </c>
      <c r="C89" s="160" t="s">
        <v>236</v>
      </c>
      <c r="D89" s="402"/>
      <c r="E89" s="168" t="s">
        <v>267</v>
      </c>
      <c r="F89" s="220" t="s">
        <v>308</v>
      </c>
      <c r="G89" s="220" t="s">
        <v>309</v>
      </c>
      <c r="H89" s="392"/>
    </row>
    <row r="90" spans="1:9" ht="102.75" customHeight="1">
      <c r="B90" s="360">
        <v>10</v>
      </c>
      <c r="C90" s="354" t="s">
        <v>148</v>
      </c>
      <c r="D90" s="357" t="s">
        <v>102</v>
      </c>
      <c r="E90" s="364" t="s">
        <v>176</v>
      </c>
      <c r="F90" s="315" t="s">
        <v>365</v>
      </c>
      <c r="G90" s="315" t="s">
        <v>366</v>
      </c>
      <c r="H90" s="243" t="s">
        <v>195</v>
      </c>
    </row>
    <row r="91" spans="1:9" ht="116.25" customHeight="1">
      <c r="B91" s="360"/>
      <c r="C91" s="354"/>
      <c r="D91" s="358"/>
      <c r="E91" s="364"/>
      <c r="F91" s="198" t="s">
        <v>367</v>
      </c>
      <c r="G91" s="198" t="s">
        <v>298</v>
      </c>
      <c r="H91" s="243" t="s">
        <v>195</v>
      </c>
    </row>
    <row r="92" spans="1:9" ht="307.5" customHeight="1">
      <c r="B92" s="252">
        <v>11</v>
      </c>
      <c r="C92" s="306" t="s">
        <v>153</v>
      </c>
      <c r="D92" s="359"/>
      <c r="E92" s="310" t="s">
        <v>238</v>
      </c>
      <c r="F92" s="308" t="s">
        <v>299</v>
      </c>
      <c r="G92" s="309" t="s">
        <v>300</v>
      </c>
      <c r="H92" s="243" t="s">
        <v>195</v>
      </c>
    </row>
    <row r="93" spans="1:9" ht="307.5" customHeight="1">
      <c r="B93" s="283">
        <v>12</v>
      </c>
      <c r="C93" s="162" t="s">
        <v>222</v>
      </c>
      <c r="D93" s="169" t="s">
        <v>102</v>
      </c>
      <c r="E93" s="311" t="s">
        <v>326</v>
      </c>
      <c r="F93" s="307" t="s">
        <v>327</v>
      </c>
      <c r="G93" s="312" t="s">
        <v>328</v>
      </c>
      <c r="H93" s="211" t="s">
        <v>237</v>
      </c>
    </row>
    <row r="94" spans="1:9" ht="307.5" customHeight="1">
      <c r="B94" s="282">
        <v>13</v>
      </c>
      <c r="C94" s="162" t="s">
        <v>223</v>
      </c>
      <c r="D94" s="246" t="s">
        <v>223</v>
      </c>
      <c r="E94" s="247" t="s">
        <v>224</v>
      </c>
      <c r="F94" s="311" t="s">
        <v>329</v>
      </c>
      <c r="G94" s="307" t="s">
        <v>330</v>
      </c>
      <c r="H94" s="312" t="s">
        <v>331</v>
      </c>
      <c r="I94" s="217" t="s">
        <v>195</v>
      </c>
    </row>
    <row r="95" spans="1:9" ht="307.5" customHeight="1">
      <c r="B95" s="283">
        <v>14</v>
      </c>
      <c r="C95" s="162" t="s">
        <v>225</v>
      </c>
      <c r="D95" s="221" t="s">
        <v>224</v>
      </c>
      <c r="E95" s="219" t="s">
        <v>226</v>
      </c>
      <c r="F95" s="223" t="s">
        <v>334</v>
      </c>
      <c r="G95" s="224" t="s">
        <v>227</v>
      </c>
      <c r="H95" s="218" t="s">
        <v>195</v>
      </c>
    </row>
    <row r="96" spans="1:9" ht="223.5" customHeight="1">
      <c r="B96" s="283">
        <v>15</v>
      </c>
      <c r="C96" s="163" t="s">
        <v>161</v>
      </c>
      <c r="D96" s="163" t="s">
        <v>162</v>
      </c>
      <c r="E96" s="163" t="s">
        <v>163</v>
      </c>
      <c r="F96" s="163" t="s">
        <v>191</v>
      </c>
      <c r="G96" s="163" t="s">
        <v>332</v>
      </c>
      <c r="H96" s="161" t="s">
        <v>333</v>
      </c>
      <c r="I96" s="33" t="s">
        <v>44</v>
      </c>
    </row>
    <row r="97" spans="1:9" ht="267" customHeight="1">
      <c r="A97" s="29"/>
      <c r="B97" s="213">
        <v>16</v>
      </c>
      <c r="C97" s="246" t="s">
        <v>178</v>
      </c>
      <c r="D97" s="313" t="s">
        <v>179</v>
      </c>
      <c r="E97" s="313" t="s">
        <v>180</v>
      </c>
      <c r="F97" s="313" t="s">
        <v>342</v>
      </c>
      <c r="G97" s="313" t="s">
        <v>369</v>
      </c>
      <c r="H97" s="404" t="s">
        <v>370</v>
      </c>
      <c r="I97" s="34" t="s">
        <v>143</v>
      </c>
    </row>
    <row r="98" spans="1:9" ht="103.5" customHeight="1">
      <c r="A98" s="226"/>
      <c r="B98" s="213">
        <v>17</v>
      </c>
      <c r="C98" s="214" t="s">
        <v>103</v>
      </c>
      <c r="D98" s="215" t="s">
        <v>99</v>
      </c>
      <c r="E98" s="200" t="s">
        <v>152</v>
      </c>
      <c r="F98" s="213" t="s">
        <v>271</v>
      </c>
      <c r="G98" s="216" t="s">
        <v>315</v>
      </c>
      <c r="H98" s="161" t="s">
        <v>314</v>
      </c>
      <c r="I98" s="34"/>
    </row>
    <row r="99" spans="1:9" ht="57.75" customHeight="1">
      <c r="A99" s="151"/>
      <c r="B99" s="152"/>
      <c r="C99" s="396" t="s">
        <v>313</v>
      </c>
      <c r="D99" s="397"/>
      <c r="E99" s="370"/>
      <c r="F99" s="368" t="s">
        <v>311</v>
      </c>
      <c r="G99" s="369"/>
      <c r="H99" s="370"/>
      <c r="I99" s="34"/>
    </row>
    <row r="100" spans="1:9" ht="36.75" customHeight="1">
      <c r="A100" s="8"/>
      <c r="B100" s="120"/>
      <c r="C100" s="141" t="s">
        <v>210</v>
      </c>
      <c r="D100" s="142" t="s">
        <v>211</v>
      </c>
      <c r="E100" s="143" t="s">
        <v>212</v>
      </c>
      <c r="F100" s="138" t="s">
        <v>216</v>
      </c>
      <c r="G100" s="139" t="s">
        <v>228</v>
      </c>
      <c r="H100" s="139" t="s">
        <v>217</v>
      </c>
      <c r="I100" s="126"/>
    </row>
    <row r="101" spans="1:9" ht="36.75" customHeight="1">
      <c r="A101" s="226"/>
      <c r="B101" s="120"/>
      <c r="C101" s="134" t="s">
        <v>213</v>
      </c>
      <c r="D101" s="132">
        <v>23</v>
      </c>
      <c r="E101" s="136">
        <v>5.39906103286385E-2</v>
      </c>
      <c r="F101" s="140" t="s">
        <v>218</v>
      </c>
      <c r="G101" s="145">
        <v>108</v>
      </c>
      <c r="H101" s="212">
        <v>0.246</v>
      </c>
      <c r="I101" s="126"/>
    </row>
    <row r="102" spans="1:9" ht="21.75" customHeight="1">
      <c r="A102" s="226"/>
      <c r="B102" s="120"/>
      <c r="C102" s="134" t="s">
        <v>214</v>
      </c>
      <c r="D102" s="132">
        <v>218</v>
      </c>
      <c r="E102" s="136">
        <v>0.51174225352112701</v>
      </c>
      <c r="F102" s="140" t="s">
        <v>219</v>
      </c>
      <c r="G102" s="145">
        <v>317</v>
      </c>
      <c r="H102" s="212">
        <v>0.722484054669704</v>
      </c>
      <c r="I102" s="126"/>
    </row>
    <row r="103" spans="1:9" ht="40.5" customHeight="1">
      <c r="A103" s="226"/>
      <c r="B103" s="120"/>
      <c r="C103" s="134" t="s">
        <v>215</v>
      </c>
      <c r="D103" s="132">
        <v>177</v>
      </c>
      <c r="E103" s="136">
        <v>0.41550779342722999</v>
      </c>
      <c r="F103" s="140" t="s">
        <v>220</v>
      </c>
      <c r="G103" s="145">
        <v>13</v>
      </c>
      <c r="H103" s="212">
        <v>3.0001685649202699E-2</v>
      </c>
      <c r="I103" s="126"/>
    </row>
    <row r="104" spans="1:9" ht="37.5" customHeight="1">
      <c r="A104" s="226"/>
      <c r="B104" s="120"/>
      <c r="C104" s="135" t="s">
        <v>261</v>
      </c>
      <c r="D104" s="132">
        <v>8</v>
      </c>
      <c r="E104" s="136">
        <v>1.8800793427230001E-2</v>
      </c>
      <c r="F104" s="140" t="s">
        <v>312</v>
      </c>
      <c r="G104" s="145" t="s">
        <v>319</v>
      </c>
      <c r="H104" s="212">
        <v>2.2779043280182231E-3</v>
      </c>
      <c r="I104" s="126"/>
    </row>
    <row r="105" spans="1:9" ht="40.5" customHeight="1">
      <c r="A105" s="225"/>
      <c r="B105" s="5"/>
      <c r="C105" s="133" t="s">
        <v>229</v>
      </c>
      <c r="D105" s="148">
        <v>426</v>
      </c>
      <c r="E105" s="144">
        <v>1</v>
      </c>
      <c r="F105" s="137" t="s">
        <v>221</v>
      </c>
      <c r="G105" s="146">
        <f>SUM(G101:G104)</f>
        <v>438</v>
      </c>
      <c r="H105" s="147">
        <f>SUM(H101:H104)</f>
        <v>1.000763644646925</v>
      </c>
      <c r="I105" s="127" t="s">
        <v>159</v>
      </c>
    </row>
    <row r="106" spans="1:9" ht="112.5" customHeight="1">
      <c r="A106" s="157"/>
      <c r="B106" s="5"/>
      <c r="C106" s="129"/>
      <c r="D106" s="130"/>
      <c r="E106" s="131"/>
      <c r="F106" s="398" t="s">
        <v>320</v>
      </c>
      <c r="G106" s="398"/>
      <c r="H106" s="398"/>
      <c r="I106" s="127"/>
    </row>
    <row r="107" spans="1:9" ht="39" customHeight="1">
      <c r="A107" s="157"/>
      <c r="B107" s="5"/>
      <c r="C107" s="129"/>
      <c r="D107" s="130"/>
      <c r="E107" s="131"/>
      <c r="F107" s="131"/>
      <c r="G107" s="131"/>
      <c r="H107" s="128"/>
      <c r="I107" s="127"/>
    </row>
    <row r="108" spans="1:9" ht="39" customHeight="1">
      <c r="A108" s="157"/>
      <c r="B108" s="5"/>
      <c r="C108" s="129"/>
      <c r="D108" s="130"/>
      <c r="E108" s="131"/>
      <c r="F108" s="131"/>
      <c r="G108" s="131"/>
      <c r="H108" s="128"/>
      <c r="I108" s="127"/>
    </row>
    <row r="109" spans="1:9" ht="39" customHeight="1">
      <c r="A109" s="157"/>
      <c r="B109" s="5"/>
      <c r="C109" s="129"/>
      <c r="D109" s="130"/>
      <c r="E109" s="131"/>
      <c r="F109" s="131"/>
      <c r="G109" s="131"/>
      <c r="H109" s="128"/>
      <c r="I109" s="127"/>
    </row>
    <row r="110" spans="1:9" ht="39" customHeight="1">
      <c r="A110" s="157"/>
      <c r="B110" s="5"/>
      <c r="C110" s="123"/>
      <c r="D110" s="124"/>
      <c r="E110" s="125"/>
      <c r="F110" s="125"/>
      <c r="G110" s="125"/>
      <c r="H110" s="122"/>
      <c r="I110" s="36"/>
    </row>
    <row r="111" spans="1:9" ht="39" customHeight="1">
      <c r="A111" s="157"/>
      <c r="B111" s="5"/>
      <c r="C111" s="123"/>
      <c r="D111" s="124"/>
      <c r="E111" s="125"/>
      <c r="F111" s="125"/>
      <c r="G111" s="125"/>
      <c r="H111" s="122"/>
      <c r="I111" s="36"/>
    </row>
    <row r="112" spans="1:9" ht="39" customHeight="1">
      <c r="A112" s="157"/>
      <c r="B112" s="5"/>
      <c r="C112" s="123"/>
      <c r="D112" s="124"/>
      <c r="E112" s="125"/>
      <c r="F112" s="125"/>
      <c r="G112" s="125"/>
      <c r="H112" s="122"/>
      <c r="I112" s="36"/>
    </row>
    <row r="113" spans="1:9" ht="39" customHeight="1">
      <c r="A113" s="157"/>
      <c r="B113" s="5"/>
      <c r="C113" s="123"/>
      <c r="D113" s="124"/>
      <c r="E113" s="125"/>
      <c r="F113" s="125"/>
      <c r="G113" s="125"/>
      <c r="H113" s="122"/>
      <c r="I113" s="36"/>
    </row>
    <row r="114" spans="1:9" ht="39" customHeight="1">
      <c r="B114" s="5"/>
      <c r="C114" s="123"/>
      <c r="D114" s="124"/>
      <c r="E114" s="125"/>
      <c r="F114" s="125"/>
      <c r="G114" s="125"/>
      <c r="H114" s="122"/>
      <c r="I114" s="36"/>
    </row>
    <row r="115" spans="1:9" ht="69.75" customHeight="1">
      <c r="A115" s="157"/>
      <c r="B115" s="117" t="s">
        <v>45</v>
      </c>
      <c r="C115" s="97"/>
      <c r="D115" s="121"/>
      <c r="E115" s="97"/>
      <c r="F115" s="97"/>
      <c r="G115" s="97"/>
      <c r="H115" s="105"/>
      <c r="I115" s="37" t="s">
        <v>144</v>
      </c>
    </row>
    <row r="116" spans="1:9" ht="79.5" customHeight="1">
      <c r="A116" s="157"/>
      <c r="B116" s="314" t="s">
        <v>46</v>
      </c>
      <c r="C116" s="118" t="s">
        <v>47</v>
      </c>
      <c r="D116" s="118" t="s">
        <v>48</v>
      </c>
      <c r="E116" s="118" t="s">
        <v>49</v>
      </c>
      <c r="F116" s="119" t="s">
        <v>50</v>
      </c>
      <c r="G116" s="118" t="s">
        <v>51</v>
      </c>
      <c r="H116" s="105"/>
      <c r="I116" s="32" t="s">
        <v>144</v>
      </c>
    </row>
    <row r="117" spans="1:9" s="157" customFormat="1" ht="79.5" customHeight="1">
      <c r="B117" s="276">
        <v>423166</v>
      </c>
      <c r="C117" s="276">
        <v>264</v>
      </c>
      <c r="D117" s="277">
        <v>3165600</v>
      </c>
      <c r="E117" s="278" t="s">
        <v>273</v>
      </c>
      <c r="F117" s="276" t="s">
        <v>105</v>
      </c>
      <c r="G117" s="279" t="s">
        <v>274</v>
      </c>
      <c r="H117" s="105"/>
      <c r="I117" s="32"/>
    </row>
    <row r="118" spans="1:9" s="157" customFormat="1" ht="79.5" customHeight="1">
      <c r="B118" s="276">
        <v>425939</v>
      </c>
      <c r="C118" s="276">
        <v>244</v>
      </c>
      <c r="D118" s="277">
        <v>60000000</v>
      </c>
      <c r="E118" s="278" t="s">
        <v>343</v>
      </c>
      <c r="F118" s="280">
        <v>0</v>
      </c>
      <c r="G118" s="279" t="s">
        <v>344</v>
      </c>
      <c r="H118" s="105"/>
      <c r="I118" s="32"/>
    </row>
    <row r="119" spans="1:9" s="157" customFormat="1" ht="79.5" customHeight="1">
      <c r="B119" s="276">
        <v>430587</v>
      </c>
      <c r="C119" s="276">
        <v>543</v>
      </c>
      <c r="D119" s="277">
        <v>138168000</v>
      </c>
      <c r="E119" s="278" t="s">
        <v>301</v>
      </c>
      <c r="F119" s="280">
        <v>0</v>
      </c>
      <c r="G119" s="279" t="s">
        <v>302</v>
      </c>
      <c r="H119" s="105"/>
      <c r="I119" s="32"/>
    </row>
    <row r="120" spans="1:9" s="157" customFormat="1" ht="79.5" customHeight="1">
      <c r="B120" s="276">
        <v>430842</v>
      </c>
      <c r="C120" s="276">
        <v>243</v>
      </c>
      <c r="D120" s="277">
        <v>15100000</v>
      </c>
      <c r="E120" s="278" t="s">
        <v>303</v>
      </c>
      <c r="F120" s="280">
        <v>1</v>
      </c>
      <c r="G120" s="279" t="s">
        <v>304</v>
      </c>
      <c r="H120" s="105"/>
      <c r="I120" s="32"/>
    </row>
    <row r="121" spans="1:9" ht="77.25" customHeight="1">
      <c r="A121" s="157"/>
      <c r="B121" s="276">
        <v>432721</v>
      </c>
      <c r="C121" s="276">
        <v>242</v>
      </c>
      <c r="D121" s="277">
        <v>80000000</v>
      </c>
      <c r="E121" s="278" t="s">
        <v>345</v>
      </c>
      <c r="F121" s="280">
        <v>0</v>
      </c>
      <c r="G121" s="279" t="s">
        <v>346</v>
      </c>
      <c r="H121" s="106"/>
      <c r="I121" s="39" t="s">
        <v>144</v>
      </c>
    </row>
    <row r="122" spans="1:9" ht="75.75" customHeight="1">
      <c r="A122" s="157"/>
      <c r="B122" s="253">
        <v>433023</v>
      </c>
      <c r="C122" s="276">
        <v>264</v>
      </c>
      <c r="D122" s="277">
        <v>25110400</v>
      </c>
      <c r="E122" s="278" t="s">
        <v>347</v>
      </c>
      <c r="F122" s="280">
        <v>0.20910000000000001</v>
      </c>
      <c r="G122" s="279" t="s">
        <v>348</v>
      </c>
      <c r="H122" s="106"/>
      <c r="I122" s="32" t="s">
        <v>144</v>
      </c>
    </row>
    <row r="123" spans="1:9" ht="51.75" customHeight="1">
      <c r="B123" s="83" t="s">
        <v>52</v>
      </c>
      <c r="C123" s="84"/>
      <c r="D123" s="85"/>
      <c r="E123" s="85"/>
      <c r="F123" s="85"/>
      <c r="G123" s="86"/>
      <c r="H123" s="107"/>
      <c r="I123" s="2" t="s">
        <v>143</v>
      </c>
    </row>
    <row r="124" spans="1:9" ht="40.5" customHeight="1">
      <c r="B124" s="361" t="s">
        <v>371</v>
      </c>
      <c r="C124" s="362"/>
      <c r="D124" s="363"/>
      <c r="E124" s="363"/>
      <c r="F124" s="363"/>
      <c r="G124" s="82"/>
      <c r="H124" s="105"/>
      <c r="I124" s="3" t="s">
        <v>144</v>
      </c>
    </row>
    <row r="125" spans="1:9" ht="55.5" customHeight="1">
      <c r="B125" s="87" t="s">
        <v>53</v>
      </c>
      <c r="C125" s="87" t="s">
        <v>54</v>
      </c>
      <c r="D125" s="88" t="s">
        <v>32</v>
      </c>
      <c r="E125" s="87" t="s">
        <v>55</v>
      </c>
      <c r="F125" s="87" t="s">
        <v>165</v>
      </c>
      <c r="G125" s="87" t="s">
        <v>56</v>
      </c>
      <c r="H125" s="105"/>
      <c r="I125" s="3" t="s">
        <v>144</v>
      </c>
    </row>
    <row r="126" spans="1:9" ht="30" customHeight="1">
      <c r="B126" s="394">
        <v>100</v>
      </c>
      <c r="C126" s="260">
        <v>111</v>
      </c>
      <c r="D126" s="261" t="s">
        <v>121</v>
      </c>
      <c r="E126" s="262">
        <v>9682501842</v>
      </c>
      <c r="F126" s="262">
        <v>2368050921</v>
      </c>
      <c r="G126" s="187">
        <f>+E126-F126</f>
        <v>7314450921</v>
      </c>
      <c r="H126" s="105"/>
      <c r="I126" s="40" t="s">
        <v>186</v>
      </c>
    </row>
    <row r="127" spans="1:9" ht="32.25" customHeight="1">
      <c r="B127" s="393"/>
      <c r="C127" s="260">
        <v>113</v>
      </c>
      <c r="D127" s="261" t="s">
        <v>122</v>
      </c>
      <c r="E127" s="262">
        <v>524836800</v>
      </c>
      <c r="F127" s="262">
        <v>124460200</v>
      </c>
      <c r="G127" s="187">
        <f t="shared" ref="G127:G132" si="0">+E127-F127</f>
        <v>400376600</v>
      </c>
      <c r="H127" s="105"/>
      <c r="I127" s="3" t="s">
        <v>144</v>
      </c>
    </row>
    <row r="128" spans="1:9" ht="33.75" customHeight="1">
      <c r="B128" s="393"/>
      <c r="C128" s="260">
        <v>114</v>
      </c>
      <c r="D128" s="261" t="s">
        <v>123</v>
      </c>
      <c r="E128" s="262">
        <v>850611554</v>
      </c>
      <c r="F128" s="262">
        <v>0</v>
      </c>
      <c r="G128" s="187">
        <f t="shared" si="0"/>
        <v>850611554</v>
      </c>
      <c r="H128" s="108"/>
      <c r="I128" s="35"/>
    </row>
    <row r="129" spans="2:9" ht="33" customHeight="1">
      <c r="B129" s="393"/>
      <c r="C129" s="260">
        <v>133</v>
      </c>
      <c r="D129" s="261" t="s">
        <v>275</v>
      </c>
      <c r="E129" s="262">
        <v>942207669</v>
      </c>
      <c r="F129" s="262">
        <v>346954016</v>
      </c>
      <c r="G129" s="187">
        <f t="shared" si="0"/>
        <v>595253653</v>
      </c>
      <c r="H129" s="108"/>
      <c r="I129" s="35"/>
    </row>
    <row r="130" spans="2:9" ht="34.5" customHeight="1">
      <c r="B130" s="393"/>
      <c r="C130" s="260">
        <v>144</v>
      </c>
      <c r="D130" s="261" t="s">
        <v>124</v>
      </c>
      <c r="E130" s="263">
        <v>298329712</v>
      </c>
      <c r="F130" s="262">
        <v>62261142</v>
      </c>
      <c r="G130" s="187">
        <f t="shared" si="0"/>
        <v>236068570</v>
      </c>
      <c r="H130" s="38"/>
      <c r="I130" s="35"/>
    </row>
    <row r="131" spans="2:9" ht="33" customHeight="1">
      <c r="B131" s="393"/>
      <c r="C131" s="260">
        <v>145</v>
      </c>
      <c r="D131" s="261" t="s">
        <v>276</v>
      </c>
      <c r="E131" s="263">
        <v>98150000</v>
      </c>
      <c r="F131" s="262">
        <v>27600000</v>
      </c>
      <c r="G131" s="187">
        <f t="shared" si="0"/>
        <v>70550000</v>
      </c>
      <c r="H131" s="109"/>
      <c r="I131" s="35"/>
    </row>
    <row r="132" spans="2:9" ht="25.5" customHeight="1">
      <c r="B132" s="394">
        <v>200</v>
      </c>
      <c r="C132" s="260">
        <v>199</v>
      </c>
      <c r="D132" s="261" t="s">
        <v>125</v>
      </c>
      <c r="E132" s="262">
        <v>161084444</v>
      </c>
      <c r="F132" s="262">
        <v>33900000</v>
      </c>
      <c r="G132" s="187">
        <f t="shared" si="0"/>
        <v>127184444</v>
      </c>
      <c r="H132" s="108"/>
      <c r="I132" s="35"/>
    </row>
    <row r="133" spans="2:9" ht="43.5" customHeight="1">
      <c r="B133" s="393"/>
      <c r="C133" s="264">
        <v>210</v>
      </c>
      <c r="D133" s="265" t="s">
        <v>126</v>
      </c>
      <c r="E133" s="266">
        <f>+E134+E135+E136</f>
        <v>235718504</v>
      </c>
      <c r="F133" s="267">
        <f>+F134+F135+F136</f>
        <v>126989595</v>
      </c>
      <c r="G133" s="89">
        <f>+E133-F133</f>
        <v>108728909</v>
      </c>
      <c r="H133" s="108"/>
      <c r="I133" s="35"/>
    </row>
    <row r="134" spans="2:9" ht="45" customHeight="1">
      <c r="B134" s="393"/>
      <c r="C134" s="260">
        <v>211</v>
      </c>
      <c r="D134" s="261" t="s">
        <v>127</v>
      </c>
      <c r="E134" s="262">
        <v>96000000</v>
      </c>
      <c r="F134" s="262">
        <v>13768000</v>
      </c>
      <c r="G134" s="195">
        <f>+E134-F134</f>
        <v>82232000</v>
      </c>
      <c r="H134" s="108"/>
      <c r="I134" s="35"/>
    </row>
    <row r="135" spans="2:9" ht="42.75" customHeight="1">
      <c r="B135" s="393"/>
      <c r="C135" s="260">
        <v>212</v>
      </c>
      <c r="D135" s="261" t="s">
        <v>128</v>
      </c>
      <c r="E135" s="262">
        <v>16800000</v>
      </c>
      <c r="F135" s="262">
        <v>3708218</v>
      </c>
      <c r="G135" s="192">
        <f>+E135-F135</f>
        <v>13091782</v>
      </c>
      <c r="H135" s="110"/>
    </row>
    <row r="136" spans="2:9" ht="42.75" customHeight="1">
      <c r="B136" s="393"/>
      <c r="C136" s="260">
        <v>214</v>
      </c>
      <c r="D136" s="261" t="s">
        <v>129</v>
      </c>
      <c r="E136" s="262">
        <v>122918504</v>
      </c>
      <c r="F136" s="262">
        <v>109513377</v>
      </c>
      <c r="G136" s="192">
        <f>+E136-F136</f>
        <v>13405127</v>
      </c>
      <c r="H136" s="110"/>
    </row>
    <row r="137" spans="2:9" ht="42.75" customHeight="1">
      <c r="B137" s="393"/>
      <c r="C137" s="264">
        <v>230</v>
      </c>
      <c r="D137" s="268" t="s">
        <v>130</v>
      </c>
      <c r="E137" s="267">
        <f>SUM(E138)</f>
        <v>4953599</v>
      </c>
      <c r="F137" s="267">
        <f>SUM(F138)</f>
        <v>0</v>
      </c>
      <c r="G137" s="91">
        <f t="shared" ref="G137:G143" si="1">+E137-F137</f>
        <v>4953599</v>
      </c>
      <c r="H137" s="110"/>
    </row>
    <row r="138" spans="2:9" ht="42.75" customHeight="1">
      <c r="B138" s="393"/>
      <c r="C138" s="269">
        <v>232</v>
      </c>
      <c r="D138" s="270" t="s">
        <v>239</v>
      </c>
      <c r="E138" s="262">
        <v>4953599</v>
      </c>
      <c r="F138" s="262">
        <v>0</v>
      </c>
      <c r="G138" s="189">
        <f t="shared" si="1"/>
        <v>4953599</v>
      </c>
      <c r="H138" s="110"/>
    </row>
    <row r="139" spans="2:9" ht="42.75" customHeight="1">
      <c r="B139" s="393"/>
      <c r="C139" s="232">
        <v>240</v>
      </c>
      <c r="D139" s="271" t="s">
        <v>131</v>
      </c>
      <c r="E139" s="267">
        <f>SUM(E140:E143)</f>
        <v>94000000</v>
      </c>
      <c r="F139" s="267">
        <f>SUM(F140:F143)</f>
        <v>38125660</v>
      </c>
      <c r="G139" s="90">
        <f t="shared" si="1"/>
        <v>55874340</v>
      </c>
      <c r="H139" s="110"/>
    </row>
    <row r="140" spans="2:9" ht="56.25" customHeight="1">
      <c r="B140" s="393"/>
      <c r="C140" s="260">
        <v>242</v>
      </c>
      <c r="D140" s="261" t="s">
        <v>164</v>
      </c>
      <c r="E140" s="262">
        <v>30000000</v>
      </c>
      <c r="F140" s="262">
        <v>16346660</v>
      </c>
      <c r="G140" s="193">
        <f t="shared" si="1"/>
        <v>13653340</v>
      </c>
      <c r="H140" s="110"/>
    </row>
    <row r="141" spans="2:9" ht="45" customHeight="1">
      <c r="B141" s="393"/>
      <c r="C141" s="260">
        <v>243</v>
      </c>
      <c r="D141" s="261" t="s">
        <v>277</v>
      </c>
      <c r="E141" s="262">
        <v>45000000</v>
      </c>
      <c r="F141" s="262">
        <v>18820000</v>
      </c>
      <c r="G141" s="193">
        <f t="shared" si="1"/>
        <v>26180000</v>
      </c>
      <c r="H141" s="41"/>
    </row>
    <row r="142" spans="2:9" ht="45" customHeight="1">
      <c r="B142" s="393"/>
      <c r="C142" s="260">
        <v>244</v>
      </c>
      <c r="D142" s="261" t="s">
        <v>132</v>
      </c>
      <c r="E142" s="262">
        <v>11000000</v>
      </c>
      <c r="F142" s="262">
        <v>0</v>
      </c>
      <c r="G142" s="193">
        <f t="shared" si="1"/>
        <v>11000000</v>
      </c>
      <c r="H142" s="41"/>
    </row>
    <row r="143" spans="2:9" ht="44.25" customHeight="1">
      <c r="B143" s="393"/>
      <c r="C143" s="260">
        <v>246</v>
      </c>
      <c r="D143" s="261" t="s">
        <v>240</v>
      </c>
      <c r="E143" s="262">
        <v>8000000</v>
      </c>
      <c r="F143" s="262">
        <v>2959000</v>
      </c>
      <c r="G143" s="193">
        <f t="shared" si="1"/>
        <v>5041000</v>
      </c>
      <c r="H143" s="41"/>
    </row>
    <row r="144" spans="2:9" ht="36.75" customHeight="1">
      <c r="B144" s="393"/>
      <c r="C144" s="232">
        <v>250</v>
      </c>
      <c r="D144" s="265" t="s">
        <v>133</v>
      </c>
      <c r="E144" s="267">
        <f>SUM(E145:E146)</f>
        <v>760699525</v>
      </c>
      <c r="F144" s="244">
        <f>+F145+F146</f>
        <v>270345615</v>
      </c>
      <c r="G144" s="90">
        <f>+E144-F144</f>
        <v>490353910</v>
      </c>
      <c r="H144" s="41"/>
    </row>
    <row r="145" spans="2:8" ht="27.75" customHeight="1">
      <c r="B145" s="393"/>
      <c r="C145" s="260">
        <v>251</v>
      </c>
      <c r="D145" s="261" t="s">
        <v>134</v>
      </c>
      <c r="E145" s="248">
        <v>658773000</v>
      </c>
      <c r="F145" s="245">
        <v>252000000</v>
      </c>
      <c r="G145" s="150">
        <f t="shared" ref="G145:G146" si="2">+E145-F145</f>
        <v>406773000</v>
      </c>
      <c r="H145" s="41"/>
    </row>
    <row r="146" spans="2:8" ht="33" customHeight="1">
      <c r="B146" s="393"/>
      <c r="C146" s="260">
        <v>255</v>
      </c>
      <c r="D146" s="261" t="s">
        <v>135</v>
      </c>
      <c r="E146" s="248">
        <v>101926525</v>
      </c>
      <c r="F146" s="245">
        <v>18345615</v>
      </c>
      <c r="G146" s="150">
        <f t="shared" si="2"/>
        <v>83580910</v>
      </c>
      <c r="H146" s="41"/>
    </row>
    <row r="147" spans="2:8" ht="38.25" customHeight="1">
      <c r="B147" s="393"/>
      <c r="C147" s="232">
        <v>260</v>
      </c>
      <c r="D147" s="265" t="s">
        <v>136</v>
      </c>
      <c r="E147" s="267">
        <f>SUM(E148:E150)</f>
        <v>28953806</v>
      </c>
      <c r="F147" s="244">
        <f>+F148+F149+F150</f>
        <v>5250000</v>
      </c>
      <c r="G147" s="91">
        <f>+E147-F147</f>
        <v>23703806</v>
      </c>
      <c r="H147" s="41"/>
    </row>
    <row r="148" spans="2:8" ht="27.75" customHeight="1">
      <c r="B148" s="393"/>
      <c r="C148" s="249">
        <v>263</v>
      </c>
      <c r="D148" s="272" t="s">
        <v>192</v>
      </c>
      <c r="E148" s="262">
        <v>197806</v>
      </c>
      <c r="F148" s="258">
        <v>0</v>
      </c>
      <c r="G148" s="190">
        <f t="shared" ref="G148:G154" si="3">+E148-F148</f>
        <v>197806</v>
      </c>
      <c r="H148" s="41"/>
    </row>
    <row r="149" spans="2:8" ht="30" customHeight="1">
      <c r="B149" s="393"/>
      <c r="C149" s="269">
        <v>264</v>
      </c>
      <c r="D149" s="272" t="s">
        <v>241</v>
      </c>
      <c r="E149" s="262">
        <v>28276000</v>
      </c>
      <c r="F149" s="262">
        <v>5250000</v>
      </c>
      <c r="G149" s="189">
        <f t="shared" si="3"/>
        <v>23026000</v>
      </c>
      <c r="H149" s="41"/>
    </row>
    <row r="150" spans="2:8" ht="27.75" customHeight="1">
      <c r="B150" s="393"/>
      <c r="C150" s="269">
        <v>268</v>
      </c>
      <c r="D150" s="273" t="s">
        <v>242</v>
      </c>
      <c r="E150" s="262">
        <v>480000</v>
      </c>
      <c r="F150" s="262">
        <v>0</v>
      </c>
      <c r="G150" s="189">
        <f t="shared" si="3"/>
        <v>480000</v>
      </c>
      <c r="H150" s="41"/>
    </row>
    <row r="151" spans="2:8" ht="27.75" customHeight="1">
      <c r="B151" s="393"/>
      <c r="C151" s="232">
        <v>270</v>
      </c>
      <c r="D151" s="265" t="s">
        <v>137</v>
      </c>
      <c r="E151" s="267">
        <f>+E152</f>
        <v>1072967105</v>
      </c>
      <c r="F151" s="267">
        <f>+F152</f>
        <v>251566641</v>
      </c>
      <c r="G151" s="91">
        <f t="shared" si="3"/>
        <v>821400464</v>
      </c>
      <c r="H151" s="41"/>
    </row>
    <row r="152" spans="2:8" ht="27.75" customHeight="1">
      <c r="B152" s="393"/>
      <c r="C152" s="249">
        <v>271</v>
      </c>
      <c r="D152" s="261" t="s">
        <v>138</v>
      </c>
      <c r="E152" s="262">
        <v>1072967105</v>
      </c>
      <c r="F152" s="262">
        <v>251566641</v>
      </c>
      <c r="G152" s="196">
        <f t="shared" si="3"/>
        <v>821400464</v>
      </c>
      <c r="H152" s="41"/>
    </row>
    <row r="153" spans="2:8" ht="27.75" customHeight="1">
      <c r="B153" s="395"/>
      <c r="C153" s="232">
        <v>280</v>
      </c>
      <c r="D153" s="265" t="s">
        <v>243</v>
      </c>
      <c r="E153" s="267">
        <f>SUM(E154)</f>
        <v>3200000</v>
      </c>
      <c r="F153" s="267">
        <f>SUM(F154)</f>
        <v>3200000</v>
      </c>
      <c r="G153" s="197">
        <f t="shared" si="3"/>
        <v>0</v>
      </c>
      <c r="H153" s="41"/>
    </row>
    <row r="154" spans="2:8" ht="42" customHeight="1">
      <c r="B154" s="393">
        <v>300</v>
      </c>
      <c r="C154" s="249">
        <v>282</v>
      </c>
      <c r="D154" s="261" t="s">
        <v>244</v>
      </c>
      <c r="E154" s="262">
        <v>3200000</v>
      </c>
      <c r="F154" s="262">
        <v>3200000</v>
      </c>
      <c r="G154" s="196">
        <f t="shared" si="3"/>
        <v>0</v>
      </c>
      <c r="H154" s="41"/>
    </row>
    <row r="155" spans="2:8" s="157" customFormat="1" ht="42" customHeight="1">
      <c r="B155" s="393"/>
      <c r="C155" s="170"/>
      <c r="D155" s="172"/>
      <c r="E155" s="173"/>
      <c r="F155" s="173"/>
      <c r="G155" s="174"/>
      <c r="H155" s="158"/>
    </row>
    <row r="156" spans="2:8" ht="42" customHeight="1">
      <c r="B156" s="393"/>
      <c r="C156" s="232">
        <v>330</v>
      </c>
      <c r="D156" s="265" t="s">
        <v>245</v>
      </c>
      <c r="E156" s="267">
        <f>SUM(E157)</f>
        <v>1000000</v>
      </c>
      <c r="F156" s="267">
        <f>SUM(F157)</f>
        <v>0</v>
      </c>
      <c r="G156" s="275">
        <f t="shared" ref="G156:G169" si="4">+E156-F156</f>
        <v>1000000</v>
      </c>
      <c r="H156" s="41"/>
    </row>
    <row r="157" spans="2:8" s="157" customFormat="1" ht="42" customHeight="1">
      <c r="B157" s="393"/>
      <c r="C157" s="249">
        <v>334</v>
      </c>
      <c r="D157" s="261" t="s">
        <v>246</v>
      </c>
      <c r="E157" s="262">
        <v>1000000</v>
      </c>
      <c r="F157" s="262">
        <v>0</v>
      </c>
      <c r="G157" s="274">
        <f t="shared" si="4"/>
        <v>1000000</v>
      </c>
      <c r="H157" s="158"/>
    </row>
    <row r="158" spans="2:8" s="157" customFormat="1" ht="42" customHeight="1">
      <c r="B158" s="393"/>
      <c r="C158" s="232">
        <v>340</v>
      </c>
      <c r="D158" s="265" t="s">
        <v>247</v>
      </c>
      <c r="E158" s="267">
        <f>SUM(E159:E162)</f>
        <v>33000000</v>
      </c>
      <c r="F158" s="267">
        <f>SUM(F159:F162)</f>
        <v>5407967</v>
      </c>
      <c r="G158" s="275">
        <f t="shared" si="4"/>
        <v>27592033</v>
      </c>
      <c r="H158" s="158"/>
    </row>
    <row r="159" spans="2:8" s="157" customFormat="1" ht="42" customHeight="1">
      <c r="B159" s="393"/>
      <c r="C159" s="249">
        <v>341</v>
      </c>
      <c r="D159" s="261" t="s">
        <v>278</v>
      </c>
      <c r="E159" s="262">
        <v>12000000</v>
      </c>
      <c r="F159" s="262">
        <v>0</v>
      </c>
      <c r="G159" s="274">
        <f t="shared" si="4"/>
        <v>12000000</v>
      </c>
      <c r="H159" s="158"/>
    </row>
    <row r="160" spans="2:8" s="157" customFormat="1" ht="42" customHeight="1">
      <c r="B160" s="393"/>
      <c r="C160" s="249">
        <v>342</v>
      </c>
      <c r="D160" s="261" t="s">
        <v>279</v>
      </c>
      <c r="E160" s="262">
        <v>10000000</v>
      </c>
      <c r="F160" s="262">
        <v>1848400</v>
      </c>
      <c r="G160" s="274">
        <f t="shared" si="4"/>
        <v>8151600</v>
      </c>
      <c r="H160" s="158"/>
    </row>
    <row r="161" spans="2:8" s="157" customFormat="1" ht="42" customHeight="1">
      <c r="B161" s="393"/>
      <c r="C161" s="249">
        <v>343</v>
      </c>
      <c r="D161" s="261" t="s">
        <v>248</v>
      </c>
      <c r="E161" s="262">
        <v>8000000</v>
      </c>
      <c r="F161" s="262">
        <v>3559567</v>
      </c>
      <c r="G161" s="274">
        <f t="shared" si="4"/>
        <v>4440433</v>
      </c>
      <c r="H161" s="158"/>
    </row>
    <row r="162" spans="2:8" ht="42" customHeight="1">
      <c r="B162" s="393"/>
      <c r="C162" s="249">
        <v>346</v>
      </c>
      <c r="D162" s="261" t="s">
        <v>280</v>
      </c>
      <c r="E162" s="262">
        <v>3000000</v>
      </c>
      <c r="F162" s="262">
        <v>0</v>
      </c>
      <c r="G162" s="274">
        <f t="shared" si="4"/>
        <v>3000000</v>
      </c>
      <c r="H162" s="41"/>
    </row>
    <row r="163" spans="2:8" ht="42" customHeight="1">
      <c r="B163" s="393"/>
      <c r="C163" s="232">
        <v>350</v>
      </c>
      <c r="D163" s="265" t="s">
        <v>249</v>
      </c>
      <c r="E163" s="267">
        <f>SUM(E164)</f>
        <v>2000000</v>
      </c>
      <c r="F163" s="267">
        <f>SUM(F164)</f>
        <v>0</v>
      </c>
      <c r="G163" s="275">
        <f t="shared" si="4"/>
        <v>2000000</v>
      </c>
      <c r="H163" s="41"/>
    </row>
    <row r="164" spans="2:8" ht="42" customHeight="1">
      <c r="B164" s="393"/>
      <c r="C164" s="249">
        <v>351</v>
      </c>
      <c r="D164" s="261" t="s">
        <v>250</v>
      </c>
      <c r="E164" s="262">
        <v>2000000</v>
      </c>
      <c r="F164" s="262">
        <v>0</v>
      </c>
      <c r="G164" s="274">
        <f t="shared" si="4"/>
        <v>2000000</v>
      </c>
      <c r="H164" s="41"/>
    </row>
    <row r="165" spans="2:8" ht="42" customHeight="1">
      <c r="B165" s="393"/>
      <c r="C165" s="232">
        <v>360</v>
      </c>
      <c r="D165" s="265" t="s">
        <v>139</v>
      </c>
      <c r="E165" s="267">
        <f>+E166</f>
        <v>12000000</v>
      </c>
      <c r="F165" s="267">
        <f>+F166</f>
        <v>0</v>
      </c>
      <c r="G165" s="91">
        <f t="shared" si="4"/>
        <v>12000000</v>
      </c>
      <c r="H165" s="41"/>
    </row>
    <row r="166" spans="2:8" ht="42" customHeight="1">
      <c r="B166" s="393"/>
      <c r="C166" s="249">
        <v>361</v>
      </c>
      <c r="D166" s="261" t="s">
        <v>140</v>
      </c>
      <c r="E166" s="262">
        <v>12000000</v>
      </c>
      <c r="F166" s="262">
        <v>0</v>
      </c>
      <c r="G166" s="274">
        <f t="shared" si="4"/>
        <v>12000000</v>
      </c>
      <c r="H166" s="41"/>
    </row>
    <row r="167" spans="2:8" ht="42" customHeight="1">
      <c r="B167" s="393"/>
      <c r="C167" s="232">
        <v>390</v>
      </c>
      <c r="D167" s="250" t="s">
        <v>251</v>
      </c>
      <c r="E167" s="244">
        <f>SUM(E168:E169)</f>
        <v>3500000</v>
      </c>
      <c r="F167" s="244">
        <f>SUM(F168:F169)</f>
        <v>2429500</v>
      </c>
      <c r="G167" s="251">
        <f t="shared" si="4"/>
        <v>1070500</v>
      </c>
      <c r="H167" s="41"/>
    </row>
    <row r="168" spans="2:8" ht="27.75" customHeight="1">
      <c r="B168" s="393"/>
      <c r="C168" s="249">
        <v>397</v>
      </c>
      <c r="D168" s="261" t="s">
        <v>281</v>
      </c>
      <c r="E168" s="262">
        <v>1000000</v>
      </c>
      <c r="F168" s="262">
        <v>0</v>
      </c>
      <c r="G168" s="274">
        <f t="shared" si="4"/>
        <v>1000000</v>
      </c>
      <c r="H168" s="41"/>
    </row>
    <row r="169" spans="2:8" ht="27.75" customHeight="1">
      <c r="B169" s="393"/>
      <c r="C169" s="249">
        <v>399</v>
      </c>
      <c r="D169" s="261" t="s">
        <v>252</v>
      </c>
      <c r="E169" s="262">
        <v>2500000</v>
      </c>
      <c r="F169" s="262">
        <v>2429500</v>
      </c>
      <c r="G169" s="274">
        <f t="shared" si="4"/>
        <v>70500</v>
      </c>
      <c r="H169" s="41"/>
    </row>
    <row r="170" spans="2:8" s="157" customFormat="1" ht="48.75" customHeight="1">
      <c r="B170" s="394">
        <v>500</v>
      </c>
      <c r="C170" s="232">
        <v>540</v>
      </c>
      <c r="D170" s="265" t="s">
        <v>282</v>
      </c>
      <c r="E170" s="267">
        <f>+E171</f>
        <v>156788000</v>
      </c>
      <c r="F170" s="267">
        <f>+F171</f>
        <v>0</v>
      </c>
      <c r="G170" s="275">
        <f>+E170-F170</f>
        <v>156788000</v>
      </c>
      <c r="H170" s="158"/>
    </row>
    <row r="171" spans="2:8" s="157" customFormat="1" ht="47.25" customHeight="1">
      <c r="B171" s="395"/>
      <c r="C171" s="249">
        <v>543</v>
      </c>
      <c r="D171" s="261" t="s">
        <v>283</v>
      </c>
      <c r="E171" s="262">
        <v>156788000</v>
      </c>
      <c r="F171" s="262">
        <v>0</v>
      </c>
      <c r="G171" s="274">
        <f>+E171-F171</f>
        <v>156788000</v>
      </c>
      <c r="H171" s="158"/>
    </row>
    <row r="172" spans="2:8" ht="37.5" customHeight="1">
      <c r="B172" s="394">
        <v>900</v>
      </c>
      <c r="C172" s="249">
        <v>579</v>
      </c>
      <c r="D172" s="290" t="s">
        <v>349</v>
      </c>
      <c r="E172" s="291">
        <v>85000000</v>
      </c>
      <c r="F172" s="291">
        <v>0</v>
      </c>
      <c r="G172" s="292">
        <f>+E172-F172</f>
        <v>85000000</v>
      </c>
      <c r="H172" s="41"/>
    </row>
    <row r="173" spans="2:8" ht="43.5" customHeight="1">
      <c r="B173" s="395"/>
      <c r="C173" s="232">
        <v>910</v>
      </c>
      <c r="D173" s="241" t="s">
        <v>141</v>
      </c>
      <c r="E173" s="267">
        <v>9636485</v>
      </c>
      <c r="F173" s="267">
        <v>2148950</v>
      </c>
      <c r="G173" s="91">
        <f>+E173-F173</f>
        <v>7487535</v>
      </c>
      <c r="H173" s="41"/>
    </row>
    <row r="174" spans="2:8" ht="51" customHeight="1">
      <c r="B174" s="403" t="s">
        <v>196</v>
      </c>
      <c r="C174" s="403"/>
      <c r="D174" s="403"/>
      <c r="E174" s="403"/>
      <c r="F174" s="403"/>
      <c r="G174" s="403"/>
      <c r="H174" s="116"/>
    </row>
    <row r="175" spans="2:8" ht="67.5" customHeight="1">
      <c r="B175" s="365" t="s">
        <v>350</v>
      </c>
      <c r="C175" s="366"/>
      <c r="D175" s="366"/>
      <c r="E175" s="366"/>
      <c r="F175" s="366"/>
      <c r="G175" s="367"/>
      <c r="H175" s="236"/>
    </row>
    <row r="176" spans="2:8" ht="32.25" customHeight="1">
      <c r="B176" s="237" t="s">
        <v>197</v>
      </c>
      <c r="C176" s="237" t="s">
        <v>197</v>
      </c>
      <c r="D176" s="293" t="s">
        <v>198</v>
      </c>
      <c r="E176" s="294" t="s">
        <v>165</v>
      </c>
      <c r="F176" s="294" t="s">
        <v>199</v>
      </c>
      <c r="G176" s="238" t="s">
        <v>200</v>
      </c>
      <c r="H176" s="295" t="s">
        <v>201</v>
      </c>
    </row>
    <row r="177" spans="2:8" ht="26.25" customHeight="1">
      <c r="B177" s="249">
        <v>100</v>
      </c>
      <c r="C177" s="257" t="s">
        <v>202</v>
      </c>
      <c r="D177" s="242">
        <f>12557722021/1000</f>
        <v>12557722.021</v>
      </c>
      <c r="E177" s="255">
        <f>2963226279/1000</f>
        <v>2963226.2790000001</v>
      </c>
      <c r="F177" s="255">
        <f t="shared" ref="F177:F181" si="5">+D177-E177</f>
        <v>9594495.7419999987</v>
      </c>
      <c r="G177" s="296">
        <f>+E177/D177*100</f>
        <v>23.596845622515474</v>
      </c>
      <c r="H177" s="296">
        <f>+D177/D182*100</f>
        <v>83.378302155499426</v>
      </c>
    </row>
    <row r="178" spans="2:8" ht="29.25" customHeight="1">
      <c r="B178" s="249">
        <v>200</v>
      </c>
      <c r="C178" s="257" t="s">
        <v>203</v>
      </c>
      <c r="D178" s="256">
        <f>2200492539/1000</f>
        <v>2200492.5389999999</v>
      </c>
      <c r="E178" s="255">
        <f>694777511/1000</f>
        <v>694777.51100000006</v>
      </c>
      <c r="F178" s="255">
        <f t="shared" si="5"/>
        <v>1505715.0279999999</v>
      </c>
      <c r="G178" s="296">
        <f t="shared" ref="G178:G181" si="6">+E178/D178*100</f>
        <v>31.573727185448096</v>
      </c>
      <c r="H178" s="296">
        <f>+D178/D182*100</f>
        <v>14.610399203043812</v>
      </c>
    </row>
    <row r="179" spans="2:8" ht="23.25" customHeight="1">
      <c r="B179" s="249">
        <v>300</v>
      </c>
      <c r="C179" s="233" t="s">
        <v>204</v>
      </c>
      <c r="D179" s="256">
        <f>51500000/1000</f>
        <v>51500</v>
      </c>
      <c r="E179" s="255">
        <f>7837467/1000</f>
        <v>7837.4669999999996</v>
      </c>
      <c r="F179" s="255">
        <f t="shared" si="5"/>
        <v>43662.533000000003</v>
      </c>
      <c r="G179" s="296">
        <f t="shared" si="6"/>
        <v>15.218382524271846</v>
      </c>
      <c r="H179" s="296">
        <f>+D179/D182*100</f>
        <v>0.3419396092561604</v>
      </c>
    </row>
    <row r="180" spans="2:8" ht="39.75" hidden="1" customHeight="1">
      <c r="B180" s="249">
        <v>500</v>
      </c>
      <c r="C180" s="257" t="s">
        <v>205</v>
      </c>
      <c r="D180" s="256">
        <f>241788000/1000</f>
        <v>241788</v>
      </c>
      <c r="E180" s="255">
        <v>0</v>
      </c>
      <c r="F180" s="255">
        <f t="shared" si="5"/>
        <v>241788</v>
      </c>
      <c r="G180" s="296">
        <f t="shared" si="6"/>
        <v>0</v>
      </c>
      <c r="H180" s="296">
        <v>0</v>
      </c>
    </row>
    <row r="181" spans="2:8" ht="36" hidden="1" customHeight="1">
      <c r="B181" s="249">
        <v>900</v>
      </c>
      <c r="C181" s="257" t="s">
        <v>206</v>
      </c>
      <c r="D181" s="256">
        <f>9636485/1000</f>
        <v>9636.4850000000006</v>
      </c>
      <c r="E181" s="255">
        <f>2148950/1000</f>
        <v>2148.9499999999998</v>
      </c>
      <c r="F181" s="255">
        <f t="shared" si="5"/>
        <v>7487.5350000000008</v>
      </c>
      <c r="G181" s="296">
        <f t="shared" si="6"/>
        <v>22.300143672718836</v>
      </c>
      <c r="H181" s="296">
        <f>+D181/D182*100</f>
        <v>6.3982444961220408E-2</v>
      </c>
    </row>
    <row r="182" spans="2:8" ht="36" customHeight="1">
      <c r="B182" s="235"/>
      <c r="C182" s="235" t="s">
        <v>207</v>
      </c>
      <c r="D182" s="259">
        <f>SUM(D177:D181)</f>
        <v>15061139.044999998</v>
      </c>
      <c r="E182" s="259">
        <f>SUM(E177:E181)</f>
        <v>3667990.2070000004</v>
      </c>
      <c r="F182" s="259">
        <f>SUM(F177:F181)</f>
        <v>11393148.838</v>
      </c>
      <c r="G182" s="297">
        <f t="shared" ref="G182" si="7">+E182*100/D182</f>
        <v>24.354002682271904</v>
      </c>
      <c r="H182" s="298">
        <f>+H177+H178+H179+H181</f>
        <v>98.394623412760623</v>
      </c>
    </row>
    <row r="183" spans="2:8" ht="23.25" customHeight="1">
      <c r="B183" s="186"/>
      <c r="C183" s="186"/>
      <c r="D183" s="191"/>
      <c r="E183" s="191"/>
      <c r="F183" s="191"/>
      <c r="G183" s="194"/>
      <c r="H183" s="185"/>
    </row>
    <row r="184" spans="2:8" ht="77.25" customHeight="1">
      <c r="B184" s="115"/>
      <c r="C184" s="115"/>
      <c r="D184" s="115"/>
      <c r="E184" s="115"/>
      <c r="F184" s="115"/>
      <c r="G184" s="115"/>
      <c r="H184" s="41"/>
    </row>
    <row r="185" spans="2:8" ht="77.25" customHeight="1">
      <c r="B185" s="115"/>
      <c r="C185" s="115"/>
      <c r="D185" s="115"/>
      <c r="E185" s="115"/>
      <c r="F185" s="115"/>
      <c r="G185" s="115"/>
      <c r="H185" s="41"/>
    </row>
    <row r="186" spans="2:8" ht="77.25" customHeight="1">
      <c r="B186" s="115"/>
      <c r="C186" s="115"/>
      <c r="D186" s="115"/>
      <c r="E186" s="115"/>
      <c r="F186" s="115"/>
      <c r="G186" s="115"/>
      <c r="H186" s="41"/>
    </row>
    <row r="187" spans="2:8" ht="27.75" customHeight="1">
      <c r="B187" s="111"/>
      <c r="C187" s="1"/>
      <c r="D187" s="42"/>
      <c r="E187" s="43"/>
      <c r="F187" s="44"/>
      <c r="H187" s="41"/>
    </row>
    <row r="188" spans="2:8" ht="27.75" customHeight="1">
      <c r="B188" s="92" t="s">
        <v>58</v>
      </c>
      <c r="C188" s="93"/>
      <c r="D188" s="93"/>
      <c r="E188" s="93"/>
      <c r="F188" s="94"/>
      <c r="H188" s="41"/>
    </row>
    <row r="189" spans="2:8" ht="39.75" customHeight="1">
      <c r="B189" s="61" t="s">
        <v>59</v>
      </c>
      <c r="C189" s="61" t="s">
        <v>60</v>
      </c>
      <c r="D189" s="61" t="s">
        <v>61</v>
      </c>
      <c r="E189" s="61" t="s">
        <v>57</v>
      </c>
      <c r="F189" s="76" t="s">
        <v>62</v>
      </c>
      <c r="H189" s="41"/>
    </row>
    <row r="190" spans="2:8" ht="27.75" customHeight="1">
      <c r="B190" s="399" t="s">
        <v>106</v>
      </c>
      <c r="C190" s="400"/>
      <c r="D190" s="400"/>
      <c r="E190" s="400"/>
      <c r="F190" s="401"/>
      <c r="H190" s="41"/>
    </row>
    <row r="191" spans="2:8" ht="27.75" customHeight="1">
      <c r="B191" s="45"/>
      <c r="C191" s="45"/>
      <c r="D191" s="45"/>
      <c r="E191" s="45"/>
      <c r="H191" s="41"/>
    </row>
    <row r="192" spans="2:8" ht="34.5" customHeight="1">
      <c r="B192" s="178" t="s">
        <v>63</v>
      </c>
      <c r="C192" s="179"/>
      <c r="D192" s="179"/>
      <c r="E192" s="179"/>
      <c r="F192" s="179"/>
      <c r="G192" s="179"/>
      <c r="H192" s="180"/>
    </row>
    <row r="193" spans="2:8" ht="27" customHeight="1">
      <c r="B193" s="378" t="s">
        <v>116</v>
      </c>
      <c r="C193" s="380" t="s">
        <v>368</v>
      </c>
      <c r="D193" s="167" t="s">
        <v>107</v>
      </c>
      <c r="E193" s="355" t="s">
        <v>108</v>
      </c>
      <c r="F193" s="355" t="s">
        <v>109</v>
      </c>
      <c r="G193" s="355" t="s">
        <v>110</v>
      </c>
      <c r="H193" s="355" t="s">
        <v>111</v>
      </c>
    </row>
    <row r="194" spans="2:8" ht="37.5" customHeight="1">
      <c r="B194" s="379"/>
      <c r="C194" s="381"/>
      <c r="D194" s="167" t="s">
        <v>112</v>
      </c>
      <c r="E194" s="356"/>
      <c r="F194" s="356"/>
      <c r="G194" s="356"/>
      <c r="H194" s="356"/>
    </row>
    <row r="195" spans="2:8" ht="51" customHeight="1">
      <c r="B195" s="203" t="s">
        <v>305</v>
      </c>
      <c r="C195" s="204" t="s">
        <v>306</v>
      </c>
      <c r="D195" s="164" t="s">
        <v>64</v>
      </c>
      <c r="E195" s="165"/>
      <c r="F195" s="165"/>
      <c r="G195" s="165"/>
      <c r="H195" s="166"/>
    </row>
    <row r="196" spans="2:8" ht="47.25" customHeight="1">
      <c r="B196" s="281" t="s">
        <v>356</v>
      </c>
      <c r="C196" s="181">
        <v>10</v>
      </c>
      <c r="D196" s="181" t="s">
        <v>113</v>
      </c>
      <c r="E196" s="181">
        <v>1</v>
      </c>
      <c r="F196" s="181" t="s">
        <v>114</v>
      </c>
      <c r="G196" s="181">
        <v>6</v>
      </c>
      <c r="H196" s="239" t="s">
        <v>307</v>
      </c>
    </row>
    <row r="197" spans="2:8" ht="47.25" customHeight="1">
      <c r="B197" s="281" t="s">
        <v>357</v>
      </c>
      <c r="C197" s="181">
        <v>6</v>
      </c>
      <c r="D197" s="181" t="s">
        <v>114</v>
      </c>
      <c r="E197" s="181" t="s">
        <v>114</v>
      </c>
      <c r="F197" s="181" t="s">
        <v>114</v>
      </c>
      <c r="G197" s="181">
        <v>4</v>
      </c>
      <c r="H197" s="239" t="s">
        <v>360</v>
      </c>
    </row>
    <row r="198" spans="2:8" ht="47.25" customHeight="1">
      <c r="B198" s="281" t="s">
        <v>358</v>
      </c>
      <c r="C198" s="181">
        <v>11</v>
      </c>
      <c r="D198" s="181" t="s">
        <v>114</v>
      </c>
      <c r="E198" s="181"/>
      <c r="F198" s="239" t="s">
        <v>359</v>
      </c>
      <c r="G198" s="182">
        <v>2</v>
      </c>
      <c r="H198" s="239" t="s">
        <v>361</v>
      </c>
    </row>
    <row r="199" spans="2:8" ht="47.25" customHeight="1">
      <c r="B199" s="167" t="s">
        <v>115</v>
      </c>
      <c r="C199" s="167">
        <f>SUM(C196:C198)</f>
        <v>27</v>
      </c>
      <c r="D199" s="167" t="s">
        <v>113</v>
      </c>
      <c r="E199" s="167">
        <f>SUM(E187:E198)</f>
        <v>1</v>
      </c>
      <c r="F199" s="181">
        <f>SUM(F196:F198)</f>
        <v>0</v>
      </c>
      <c r="G199" s="167">
        <f>SUM(G187:G198)</f>
        <v>12</v>
      </c>
      <c r="H199" s="181">
        <v>11</v>
      </c>
    </row>
    <row r="200" spans="2:8">
      <c r="B200" s="46"/>
      <c r="C200" s="47"/>
      <c r="D200" s="47"/>
      <c r="E200" s="47"/>
      <c r="F200" s="47"/>
      <c r="G200" s="47"/>
      <c r="H200" s="47"/>
    </row>
    <row r="201" spans="2:8" ht="27.75" customHeight="1">
      <c r="B201" s="5"/>
      <c r="C201" s="5"/>
      <c r="D201" s="5"/>
      <c r="E201" s="5"/>
      <c r="F201" s="5"/>
      <c r="H201" s="48"/>
    </row>
    <row r="202" spans="2:8" ht="21" customHeight="1">
      <c r="B202" s="96" t="s">
        <v>157</v>
      </c>
      <c r="C202" s="97"/>
      <c r="D202" s="97"/>
      <c r="E202" s="97"/>
      <c r="F202" s="97"/>
      <c r="H202" s="49"/>
    </row>
    <row r="203" spans="2:8" ht="20.25" customHeight="1">
      <c r="B203" s="346" t="s">
        <v>65</v>
      </c>
      <c r="C203" s="347"/>
      <c r="D203" s="347"/>
      <c r="E203" s="347"/>
      <c r="F203" s="347"/>
      <c r="H203" s="49"/>
    </row>
    <row r="204" spans="2:8" ht="56.25" customHeight="1">
      <c r="B204" s="98" t="s">
        <v>166</v>
      </c>
      <c r="C204" s="99" t="s">
        <v>32</v>
      </c>
      <c r="D204" s="382" t="s">
        <v>175</v>
      </c>
      <c r="E204" s="382"/>
      <c r="F204" s="100" t="s">
        <v>167</v>
      </c>
      <c r="H204" s="49"/>
    </row>
    <row r="205" spans="2:8" s="157" customFormat="1" ht="56.25" customHeight="1">
      <c r="B205" s="254">
        <v>9</v>
      </c>
      <c r="C205" s="284" t="s">
        <v>351</v>
      </c>
      <c r="D205" s="389" t="s">
        <v>168</v>
      </c>
      <c r="E205" s="389"/>
      <c r="F205" s="240" t="s">
        <v>352</v>
      </c>
      <c r="H205" s="49"/>
    </row>
    <row r="206" spans="2:8" s="157" customFormat="1" ht="56.25" customHeight="1">
      <c r="B206" s="254">
        <v>10</v>
      </c>
      <c r="C206" s="284" t="s">
        <v>353</v>
      </c>
      <c r="D206" s="389" t="s">
        <v>168</v>
      </c>
      <c r="E206" s="389"/>
      <c r="F206" s="240" t="s">
        <v>352</v>
      </c>
      <c r="H206" s="49"/>
    </row>
    <row r="207" spans="2:8" s="157" customFormat="1" ht="56.25" customHeight="1">
      <c r="B207" s="254">
        <v>12</v>
      </c>
      <c r="C207" s="284" t="s">
        <v>354</v>
      </c>
      <c r="D207" s="389" t="s">
        <v>168</v>
      </c>
      <c r="E207" s="389"/>
      <c r="F207" s="240" t="s">
        <v>352</v>
      </c>
      <c r="H207" s="49"/>
    </row>
    <row r="208" spans="2:8" ht="36.75" customHeight="1">
      <c r="B208" s="188"/>
      <c r="C208" s="207"/>
      <c r="D208" s="390"/>
      <c r="E208" s="390"/>
      <c r="F208" s="206"/>
      <c r="H208" s="49"/>
    </row>
    <row r="209" spans="1:8" ht="36.75" customHeight="1">
      <c r="B209" s="386" t="s">
        <v>169</v>
      </c>
      <c r="C209" s="387"/>
      <c r="D209" s="387"/>
      <c r="E209" s="388"/>
      <c r="F209" s="101"/>
      <c r="H209" s="49"/>
    </row>
    <row r="210" spans="1:8" ht="36.75" customHeight="1">
      <c r="B210" s="383" t="s">
        <v>209</v>
      </c>
      <c r="C210" s="384"/>
      <c r="D210" s="384"/>
      <c r="E210" s="384"/>
      <c r="F210" s="385"/>
      <c r="H210" s="49"/>
    </row>
    <row r="211" spans="1:8" ht="30" customHeight="1">
      <c r="B211" s="99" t="s">
        <v>170</v>
      </c>
      <c r="C211" s="102"/>
      <c r="D211" s="328"/>
      <c r="E211" s="329"/>
      <c r="F211" s="103"/>
      <c r="H211" s="50"/>
    </row>
    <row r="212" spans="1:8" ht="30" customHeight="1">
      <c r="B212" s="319" t="s">
        <v>209</v>
      </c>
      <c r="C212" s="320"/>
      <c r="D212" s="320"/>
      <c r="E212" s="320"/>
      <c r="F212" s="321"/>
      <c r="H212" s="50"/>
    </row>
    <row r="213" spans="1:8" ht="32.25" customHeight="1">
      <c r="B213" s="322"/>
      <c r="C213" s="323"/>
      <c r="D213" s="323"/>
      <c r="E213" s="324"/>
      <c r="F213" s="6"/>
      <c r="H213" s="51"/>
    </row>
    <row r="214" spans="1:8" ht="33" customHeight="1">
      <c r="B214" s="99" t="s">
        <v>171</v>
      </c>
      <c r="C214" s="102"/>
      <c r="D214" s="328"/>
      <c r="E214" s="329"/>
      <c r="F214" s="103"/>
    </row>
    <row r="215" spans="1:8" ht="49.5" customHeight="1">
      <c r="B215" s="98" t="s">
        <v>166</v>
      </c>
      <c r="C215" s="99" t="s">
        <v>32</v>
      </c>
      <c r="D215" s="326" t="s">
        <v>167</v>
      </c>
      <c r="E215" s="327"/>
      <c r="F215" s="103"/>
    </row>
    <row r="216" spans="1:8" ht="41.25" customHeight="1">
      <c r="B216" s="319" t="s">
        <v>209</v>
      </c>
      <c r="C216" s="320"/>
      <c r="D216" s="320"/>
      <c r="E216" s="320"/>
      <c r="F216" s="149"/>
    </row>
    <row r="217" spans="1:8">
      <c r="B217" s="153"/>
      <c r="C217" s="154"/>
      <c r="D217" s="325"/>
      <c r="E217" s="325"/>
      <c r="F217" s="155"/>
    </row>
    <row r="218" spans="1:8" ht="78.75" customHeight="1">
      <c r="B218" s="333" t="s">
        <v>66</v>
      </c>
      <c r="C218" s="320"/>
      <c r="D218" s="321"/>
    </row>
    <row r="219" spans="1:8" ht="78.75" customHeight="1">
      <c r="B219" s="104" t="s">
        <v>3</v>
      </c>
      <c r="C219" s="76" t="s">
        <v>67</v>
      </c>
      <c r="D219" s="95" t="s">
        <v>68</v>
      </c>
    </row>
    <row r="220" spans="1:8" ht="43.5" customHeight="1">
      <c r="B220" s="205"/>
      <c r="C220" s="299" t="s">
        <v>355</v>
      </c>
      <c r="D220" s="208"/>
    </row>
    <row r="221" spans="1:8" ht="78.75" customHeight="1">
      <c r="B221" s="330" t="s">
        <v>69</v>
      </c>
      <c r="C221" s="331"/>
      <c r="D221" s="331"/>
      <c r="E221" s="332"/>
    </row>
    <row r="222" spans="1:8" ht="47.25" customHeight="1">
      <c r="B222" s="316"/>
      <c r="C222" s="317"/>
      <c r="D222" s="317"/>
      <c r="E222" s="318"/>
    </row>
    <row r="223" spans="1:8" ht="78.75" hidden="1" customHeight="1">
      <c r="B223" s="112"/>
      <c r="C223" s="113"/>
      <c r="D223" s="113"/>
      <c r="E223" s="114"/>
    </row>
    <row r="224" spans="1:8" ht="49.5" customHeight="1">
      <c r="A224" s="405"/>
      <c r="B224" s="406"/>
      <c r="C224" s="406"/>
      <c r="D224" s="406"/>
      <c r="E224" s="406"/>
    </row>
    <row r="225" spans="1:5" ht="93" customHeight="1">
      <c r="A225" s="226"/>
      <c r="B225" s="113"/>
      <c r="C225" s="113"/>
      <c r="D225" s="113"/>
      <c r="E225" s="113"/>
    </row>
    <row r="226" spans="1:5" ht="24" customHeight="1">
      <c r="A226" s="226"/>
      <c r="B226" s="226"/>
      <c r="C226" s="226"/>
      <c r="D226" s="226"/>
      <c r="E226" s="226"/>
    </row>
    <row r="227" spans="1:5" ht="6" customHeight="1"/>
    <row r="228" spans="1:5" hidden="1"/>
    <row r="233" spans="1:5" ht="63" customHeight="1"/>
  </sheetData>
  <mergeCells count="71">
    <mergeCell ref="B11:E12"/>
    <mergeCell ref="H88:H89"/>
    <mergeCell ref="B154:B169"/>
    <mergeCell ref="B132:B153"/>
    <mergeCell ref="H193:H194"/>
    <mergeCell ref="C99:E99"/>
    <mergeCell ref="B126:B131"/>
    <mergeCell ref="B170:B171"/>
    <mergeCell ref="F106:H106"/>
    <mergeCell ref="B190:F190"/>
    <mergeCell ref="D88:D89"/>
    <mergeCell ref="B174:G174"/>
    <mergeCell ref="B172:B173"/>
    <mergeCell ref="D211:E211"/>
    <mergeCell ref="B193:B194"/>
    <mergeCell ref="C193:C194"/>
    <mergeCell ref="E193:E194"/>
    <mergeCell ref="D204:E204"/>
    <mergeCell ref="B210:F210"/>
    <mergeCell ref="F193:F194"/>
    <mergeCell ref="B209:E209"/>
    <mergeCell ref="D205:E205"/>
    <mergeCell ref="D206:E206"/>
    <mergeCell ref="D207:E207"/>
    <mergeCell ref="D208:E208"/>
    <mergeCell ref="B70:G70"/>
    <mergeCell ref="B1:E1"/>
    <mergeCell ref="B7:E7"/>
    <mergeCell ref="B10:E10"/>
    <mergeCell ref="B13:E13"/>
    <mergeCell ref="B28:E28"/>
    <mergeCell ref="B8:E8"/>
    <mergeCell ref="B68:E68"/>
    <mergeCell ref="F68:G68"/>
    <mergeCell ref="B29:E29"/>
    <mergeCell ref="B32:E32"/>
    <mergeCell ref="B38:E38"/>
    <mergeCell ref="B39:E39"/>
    <mergeCell ref="B57:E57"/>
    <mergeCell ref="C30:E30"/>
    <mergeCell ref="D74:G74"/>
    <mergeCell ref="B203:F203"/>
    <mergeCell ref="B73:E73"/>
    <mergeCell ref="F73:G73"/>
    <mergeCell ref="B79:E79"/>
    <mergeCell ref="F79:G79"/>
    <mergeCell ref="B76:G77"/>
    <mergeCell ref="C90:C91"/>
    <mergeCell ref="G193:G194"/>
    <mergeCell ref="D90:D92"/>
    <mergeCell ref="B90:B91"/>
    <mergeCell ref="B124:C124"/>
    <mergeCell ref="D124:F124"/>
    <mergeCell ref="E90:E91"/>
    <mergeCell ref="B175:G175"/>
    <mergeCell ref="F99:H99"/>
    <mergeCell ref="E58:F58"/>
    <mergeCell ref="B63:E63"/>
    <mergeCell ref="F65:F67"/>
    <mergeCell ref="E59:F59"/>
    <mergeCell ref="D59:D61"/>
    <mergeCell ref="E60:F60"/>
    <mergeCell ref="B222:E222"/>
    <mergeCell ref="B212:F212"/>
    <mergeCell ref="B213:E213"/>
    <mergeCell ref="D217:E217"/>
    <mergeCell ref="D215:E215"/>
    <mergeCell ref="D214:E214"/>
    <mergeCell ref="B221:E221"/>
    <mergeCell ref="B218:D218"/>
    <mergeCell ref="B216:E216"/>
  </mergeCells>
  <hyperlinks>
    <hyperlink ref="F34" r:id="rId1"/>
    <hyperlink ref="F36" r:id="rId2"/>
    <hyperlink ref="I105" r:id="rId3"/>
    <hyperlink ref="C30" r:id="rId4"/>
    <hyperlink ref="F35" r:id="rId5"/>
    <hyperlink ref="I97" r:id="rId6"/>
    <hyperlink ref="I123" r:id="rId7"/>
    <hyperlink ref="I126" r:id="rId8" location=".X3y7h2gzaM8_x000a__x000a_" display="https://www.sfp.gov.py/sfp/noticia/14797-4715-funcionarios-del-pais-seran-beneficiados-con-los-cursos-gratuitos-ofrecidos-por-la-sfpinapp.html#.X3y7h2gzaM8_x000a__x000a_"/>
    <hyperlink ref="D41" r:id="rId9"/>
    <hyperlink ref="D42" r:id="rId10"/>
    <hyperlink ref="H87" r:id="rId11"/>
    <hyperlink ref="D48" r:id="rId12"/>
    <hyperlink ref="D47" r:id="rId13"/>
    <hyperlink ref="D46" r:id="rId14"/>
    <hyperlink ref="F206:F208" r:id="rId15" display="\\fileserver2\Publico\DGCE\DAII\Informes Auditoria 2023"/>
    <hyperlink ref="G117" r:id="rId16"/>
    <hyperlink ref="G118" r:id="rId17" location="proveedores"/>
    <hyperlink ref="G119" r:id="rId18" location="proveedores"/>
    <hyperlink ref="G120" r:id="rId19"/>
    <hyperlink ref="G121" r:id="rId20"/>
    <hyperlink ref="G122" r:id="rId21"/>
    <hyperlink ref="F205" r:id="rId22"/>
    <hyperlink ref="F206" r:id="rId23"/>
    <hyperlink ref="F207" r:id="rId24"/>
    <hyperlink ref="D59" r:id="rId25"/>
    <hyperlink ref="H97" r:id="rId26" display="https://www.sfp.gov.py/sfp/seccion/129-convenios-firmados.html"/>
  </hyperlinks>
  <printOptions horizontalCentered="1"/>
  <pageMargins left="0.70866141732283472" right="1.4960629921259843" top="0.74803149606299213" bottom="0.74803149606299213" header="0.31496062992125984" footer="0.31496062992125984"/>
  <pageSetup paperSize="131" scale="60" orientation="landscape" r:id="rId27"/>
  <rowBreaks count="14" manualBreakCount="14">
    <brk id="26" min="1" max="8" man="1"/>
    <brk id="27" min="1" max="8" man="1"/>
    <brk id="37" min="1" max="8" man="1"/>
    <brk id="55" min="1" max="8" man="1"/>
    <brk id="78" min="1" max="8" man="1"/>
    <brk id="85" max="8" man="1"/>
    <brk id="92" max="8" man="1"/>
    <brk id="98" min="1" max="8" man="1"/>
    <brk id="122" max="8" man="1"/>
    <brk id="173" max="16383" man="1"/>
    <brk id="199" min="1" max="8" man="1"/>
    <brk id="200" min="1" max="8" man="1"/>
    <brk id="225" min="1" max="8" man="1"/>
    <brk id="228" max="7" man="1"/>
  </rowBreaks>
  <colBreaks count="1" manualBreakCount="1">
    <brk id="8" max="227" man="1"/>
  </colBreaks>
  <ignoredErrors>
    <ignoredError sqref="F199" formula="1"/>
  </ignoredErrors>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Carga_DGPM</vt:lpstr>
      <vt:lpstr>Carga_DGPM!Área_de_impresión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Vaneza Flores</cp:lastModifiedBy>
  <cp:lastPrinted>2023-10-12T12:03:24Z</cp:lastPrinted>
  <dcterms:created xsi:type="dcterms:W3CDTF">2020-06-23T19:35:00Z</dcterms:created>
  <dcterms:modified xsi:type="dcterms:W3CDTF">2023-10-12T12:59:26Z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