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19440" windowHeight="7590"/>
  </bookViews>
  <sheets>
    <sheet name="Hoja1" sheetId="1" r:id="rId1"/>
  </sheets>
  <externalReferences>
    <externalReference r:id="rId2"/>
    <externalReference r:id="rId3"/>
    <externalReference r:id="rId4"/>
  </externalReferences>
  <definedNames>
    <definedName name="_xlnm.Print_Area" localSheetId="0">Hoja1!$A$1:$H$217</definedName>
  </definedNames>
  <calcPr calcId="145621"/>
</workbook>
</file>

<file path=xl/calcChain.xml><?xml version="1.0" encoding="utf-8"?>
<calcChain xmlns="http://schemas.openxmlformats.org/spreadsheetml/2006/main">
  <c r="H168" i="1" l="1"/>
  <c r="H167" i="1"/>
  <c r="H166" i="1"/>
  <c r="H165" i="1"/>
  <c r="H164" i="1"/>
  <c r="H163" i="1"/>
  <c r="H169" i="1" s="1"/>
  <c r="E168" i="1"/>
  <c r="G168" i="1" s="1"/>
  <c r="D168" i="1"/>
  <c r="E167" i="1"/>
  <c r="G167" i="1" s="1"/>
  <c r="F166" i="1"/>
  <c r="E166" i="1"/>
  <c r="G166" i="1" s="1"/>
  <c r="E165" i="1"/>
  <c r="G165" i="1" s="1"/>
  <c r="D165" i="1"/>
  <c r="E164" i="1"/>
  <c r="G164" i="1" s="1"/>
  <c r="D164" i="1"/>
  <c r="E163" i="1"/>
  <c r="D163" i="1"/>
  <c r="F158" i="1"/>
  <c r="G158" i="1" s="1"/>
  <c r="G157" i="1"/>
  <c r="F156" i="1"/>
  <c r="E156" i="1"/>
  <c r="G155" i="1"/>
  <c r="F154" i="1"/>
  <c r="E154" i="1"/>
  <c r="G154" i="1" s="1"/>
  <c r="G153" i="1"/>
  <c r="F152" i="1"/>
  <c r="E152" i="1"/>
  <c r="G151" i="1"/>
  <c r="F150" i="1"/>
  <c r="E150" i="1"/>
  <c r="G150" i="1" s="1"/>
  <c r="G149" i="1"/>
  <c r="F148" i="1"/>
  <c r="E148" i="1"/>
  <c r="G147" i="1"/>
  <c r="F146" i="1"/>
  <c r="E146" i="1"/>
  <c r="G146" i="1" s="1"/>
  <c r="G145" i="1"/>
  <c r="F144" i="1"/>
  <c r="E144" i="1"/>
  <c r="G143" i="1"/>
  <c r="G142" i="1"/>
  <c r="G141" i="1"/>
  <c r="F140" i="1"/>
  <c r="E140" i="1"/>
  <c r="G140" i="1" s="1"/>
  <c r="G139" i="1"/>
  <c r="G138" i="1"/>
  <c r="F137" i="1"/>
  <c r="E137" i="1"/>
  <c r="G137" i="1" s="1"/>
  <c r="G136" i="1"/>
  <c r="G135" i="1"/>
  <c r="G134" i="1"/>
  <c r="F133" i="1"/>
  <c r="E133" i="1"/>
  <c r="G132" i="1"/>
  <c r="F131" i="1"/>
  <c r="E131" i="1"/>
  <c r="G131" i="1" s="1"/>
  <c r="G130" i="1"/>
  <c r="G129" i="1"/>
  <c r="G128" i="1"/>
  <c r="F127" i="1"/>
  <c r="E127" i="1"/>
  <c r="G125" i="1"/>
  <c r="G124" i="1"/>
  <c r="G123" i="1"/>
  <c r="G122" i="1"/>
  <c r="G121" i="1"/>
  <c r="G120" i="1"/>
  <c r="G127" i="1" l="1"/>
  <c r="G133" i="1"/>
  <c r="G144" i="1"/>
  <c r="G148" i="1"/>
  <c r="G152" i="1"/>
  <c r="G156" i="1"/>
  <c r="F167" i="1"/>
  <c r="F163" i="1"/>
  <c r="G163" i="1"/>
  <c r="F164" i="1"/>
  <c r="F168" i="1"/>
  <c r="F165" i="1"/>
  <c r="D169" i="1" l="1"/>
  <c r="E169" i="1"/>
  <c r="G169" i="1" l="1"/>
  <c r="F169" i="1"/>
  <c r="G186" i="1" l="1"/>
  <c r="E186" i="1"/>
  <c r="C186" i="1"/>
</calcChain>
</file>

<file path=xl/sharedStrings.xml><?xml version="1.0" encoding="utf-8"?>
<sst xmlns="http://schemas.openxmlformats.org/spreadsheetml/2006/main" count="419" uniqueCount="350">
  <si>
    <t>1- PRESENTACIÓN</t>
  </si>
  <si>
    <t>Institución:</t>
  </si>
  <si>
    <t>Misión institucional</t>
  </si>
  <si>
    <t>Nro.</t>
  </si>
  <si>
    <t>Dependencia</t>
  </si>
  <si>
    <t>Responsable</t>
  </si>
  <si>
    <t>Cargo que Ocupa</t>
  </si>
  <si>
    <t>3- Plan de Rendición de Cuentas</t>
  </si>
  <si>
    <t>3.1. Resolución de Aprobación y Anexo de Plan de Rendición de Cuentas</t>
  </si>
  <si>
    <t>Evidencia (Enlace del documento)</t>
  </si>
  <si>
    <t>Priorización</t>
  </si>
  <si>
    <t>Tema / Descripción</t>
  </si>
  <si>
    <t>Vinculación POI, PEI, PND, ODS.</t>
  </si>
  <si>
    <t>Justificaciones</t>
  </si>
  <si>
    <t xml:space="preserve">Evidencia </t>
  </si>
  <si>
    <t>1°</t>
  </si>
  <si>
    <t>2°</t>
  </si>
  <si>
    <t>3°</t>
  </si>
  <si>
    <t>4-Gestión Institucional</t>
  </si>
  <si>
    <t>4.1 Nivel de Cumplimiento  de Minimo de Información Disponible - Transparencia Activa Ley 5189 /14</t>
  </si>
  <si>
    <t>Mes</t>
  </si>
  <si>
    <t>Nivel de Cumplimiento (%)</t>
  </si>
  <si>
    <t>Enlace de la SFP</t>
  </si>
  <si>
    <t>Enero</t>
  </si>
  <si>
    <t>Febrero</t>
  </si>
  <si>
    <t>Marzo</t>
  </si>
  <si>
    <t>Abril</t>
  </si>
  <si>
    <t>4.2 Nivel de Cumplimiento  de Minimo de Información Disponible - Transparencia Activa Ley 5282/14</t>
  </si>
  <si>
    <t>Enlace SENAC</t>
  </si>
  <si>
    <t>4.3 Nivel de Cumplimiento de Respuestas a Consultas Ciudadanas - Transparencia Pasiva Ley N° 5282/14</t>
  </si>
  <si>
    <t>Cantidad de Consultas</t>
  </si>
  <si>
    <t>Respondidos</t>
  </si>
  <si>
    <t>No Respondidos</t>
  </si>
  <si>
    <t>Enlace Ministerio de Justicia</t>
  </si>
  <si>
    <t>Mayo</t>
  </si>
  <si>
    <t>Junio</t>
  </si>
  <si>
    <t>4.4 Proyectos y Programas Ejecutados a la fecha del Informe (listado referencial, apoyarse en gráficos ilustrativos)</t>
  </si>
  <si>
    <t>N°</t>
  </si>
  <si>
    <t>Descripción</t>
  </si>
  <si>
    <t>Objetivo</t>
  </si>
  <si>
    <t>Metas</t>
  </si>
  <si>
    <t>Población Beneficiaria</t>
  </si>
  <si>
    <t>Valor de Inversión</t>
  </si>
  <si>
    <t>4.5 Proyectos y Programas no Ejecutados (listado referencial, aporyarse en gráficos ilustrativos)</t>
  </si>
  <si>
    <t>Dificultades (Breve Descripción)</t>
  </si>
  <si>
    <t>Financieras</t>
  </si>
  <si>
    <t>De Gestión</t>
  </si>
  <si>
    <t>Externas</t>
  </si>
  <si>
    <t>Otras</t>
  </si>
  <si>
    <t>4.6 Servicios o Productos Misionales (Depende de la Naturaleza de la Misión Insitucional, puede abarcar un Programa o Proyecto)</t>
  </si>
  <si>
    <t>Evidencia (Informe de Avance de Metas - SPR)</t>
  </si>
  <si>
    <t>4.7 Contrataciones realizadas</t>
  </si>
  <si>
    <t>ID</t>
  </si>
  <si>
    <t>Objeto</t>
  </si>
  <si>
    <t>Valor del Contrato</t>
  </si>
  <si>
    <t>Proveedor Adjudicado</t>
  </si>
  <si>
    <t>Estado (Ejecución - Finiquitado)</t>
  </si>
  <si>
    <t>Enlace DNCP</t>
  </si>
  <si>
    <t>4.8 Ejecución Financiera (Generar gráfica)</t>
  </si>
  <si>
    <t>Rubro</t>
  </si>
  <si>
    <t>Sub-rubros</t>
  </si>
  <si>
    <t>Presupuestado</t>
  </si>
  <si>
    <t>Saldos</t>
  </si>
  <si>
    <t>Evidencia</t>
  </si>
  <si>
    <t>5.2. Aportes y Mejoras resultantes de la Participación Ciudadana</t>
  </si>
  <si>
    <t>Propuesta de Mejora</t>
  </si>
  <si>
    <t>Canal Utilizado</t>
  </si>
  <si>
    <t>Acción o Medida tomada por OEE</t>
  </si>
  <si>
    <t>Observaciones</t>
  </si>
  <si>
    <t>5.3 Gestión de denuncias de corrupción</t>
  </si>
  <si>
    <t xml:space="preserve"> </t>
  </si>
  <si>
    <t>Auditorias Financieras</t>
  </si>
  <si>
    <t>Planes de Mejoramiento elaborados en el Trimestre</t>
  </si>
  <si>
    <t>Informe de referencia</t>
  </si>
  <si>
    <t>Evidencia (Adjuntar Documento)</t>
  </si>
  <si>
    <t>7- Descripción cualitativa de logros alcanzados en el Trimestre (apoyar con gráficos, cuadros dinámicos que describan lo alcanzado)</t>
  </si>
  <si>
    <t>Ser  una institución rectora de políticas de desarrollo organizacional y gestión transparente de las personas en el sector público, que formula y emite normas técnicas, en beneficio de la ciudadanía.</t>
  </si>
  <si>
    <t>Dirección de Transparencia y Anticorrupción</t>
  </si>
  <si>
    <t>Dirección General de Gabinete</t>
  </si>
  <si>
    <t>Dirección General de Planificación y Monitoreo</t>
  </si>
  <si>
    <t>Dirección General de Administración y Finanzas</t>
  </si>
  <si>
    <t>Dirección General de Tecnología de la Información y Comunicación</t>
  </si>
  <si>
    <t>Dirección General de Comunicación Estratégica</t>
  </si>
  <si>
    <t>Dirección de Auditoría Interna Institucional</t>
  </si>
  <si>
    <t>Dirección de Gestión y Desarrollo de las Personas</t>
  </si>
  <si>
    <t>Dirección General de Asuntos Jurídico</t>
  </si>
  <si>
    <t>Dirección General de Concursos</t>
  </si>
  <si>
    <t>Dirección General del Instituto Nacional de la Administración Pública del Paraguay</t>
  </si>
  <si>
    <t>Dirección General de Asesoramiento Técnico a los OEE</t>
  </si>
  <si>
    <t>Silvia Catherine Nuñez Nuñez</t>
  </si>
  <si>
    <t>Máximo Gabriel Medina Coronel</t>
  </si>
  <si>
    <t>Gloria Beatriz Benítez Jara</t>
  </si>
  <si>
    <t>Andrea Chamorro Orrego</t>
  </si>
  <si>
    <t>Carmen Quiñonez de Rivarola</t>
  </si>
  <si>
    <t>Tania María Almada de Santacruz</t>
  </si>
  <si>
    <t>Rosa María Cáceres Casco</t>
  </si>
  <si>
    <t>Juan Adelfi Aguilera Mancuello</t>
  </si>
  <si>
    <t>Cesar Eduardo Alarcón Pintos</t>
  </si>
  <si>
    <t>Edid Noelia González Bareiro</t>
  </si>
  <si>
    <t>Director / Coordinador CRCC</t>
  </si>
  <si>
    <t>Directora General</t>
  </si>
  <si>
    <t>Director General</t>
  </si>
  <si>
    <t xml:space="preserve">Directora </t>
  </si>
  <si>
    <t>La SFP fue creada por la Ley 1626 "De la Función Pública",  con dependencia directa de la Presidencia de la República.  Dicha ley define a la institución como el organismo central normativo para la función pública y el desarrollo institucional de las entidades estatales. Entre sus principales atribuciones está, formular la política de gestión y desarrollo de las personas que trabajan en el sector público. Para lograr sus objetivos la SFP trabaja con las áreas de Gestión y Desarrollo de las Personas (o Recursos Humanos) u otras equivalentes de los organismos y entidades del Estado.</t>
  </si>
  <si>
    <t>Mejorar la Gestión del talento humano al interior de la Secretaría y proyectar a todo el Sector Público.</t>
  </si>
  <si>
    <t>ODS 5 - 8 - 16</t>
  </si>
  <si>
    <t>ODS 16</t>
  </si>
  <si>
    <t>Promover políticas de Igualdad, equidad  e idoneidad en el acceso y desarrollo de personas en los OEE.</t>
  </si>
  <si>
    <t>Desarrollar una comunicación estratégica para obtener el necesario apoyo político y de la ciudadanía, con miras al logro de los objetivos</t>
  </si>
  <si>
    <t xml:space="preserve"> - Programa de desarrollo de la Carrera del Servicio Civil – SICCA
- Reglamentaciones que Centralizan los llamados de concurso en la SFP
 - Programa de Desarrollo y Fortalecimiento Institucional
 - Obligatoriedad de presentación de informes a la SFP, establecido en el Decreto Reglamentario del PGN.
 - Implementación de estrategias de comunicación, a través de las diferentes plataformas de la SFP.
 - Programas de Formación y Capacitación de Servidoras y Servidores Públicos
 - Asesoría técnica a OEE</t>
  </si>
  <si>
    <t xml:space="preserve"> - Implementación de estrategias de comunicación, a través de las diferentes plataformas comunicacionales de la SFP.</t>
  </si>
  <si>
    <t xml:space="preserve">Monitoreo de la implementación de políticas de gestión y desarrollo de las personas y cumplimiento de disposiciones legales </t>
  </si>
  <si>
    <t xml:space="preserve">Transparencia y disponibilización de la información sobre funcionarios públicos </t>
  </si>
  <si>
    <t xml:space="preserve">Formación y capacitación de los servidores públicos </t>
  </si>
  <si>
    <t xml:space="preserve">Desarrollo de la carrera del servicio civil y del sistema integrado centralizado de la carrera administrativa (SICCA) </t>
  </si>
  <si>
    <t>Coordinar, promover y monitorear el cumplimiento de políticas de igualdad e inclusión en la función pública, impulsadas por la SFP, de conformidad con las normas vigentes; así como de ocuparse de la promoción de las Políticas de Igualdad y No Discriminación en la función pública</t>
  </si>
  <si>
    <t>MATRIZ DE INFORMACIÓN MÍNIMA PARA INFORME PARCIAL DE RENDICIÓN DE CUENTAS AL CIUDADANO</t>
  </si>
  <si>
    <t>La Independencia de Seguros S.A.</t>
  </si>
  <si>
    <t>100% Ejecutado</t>
  </si>
  <si>
    <t>NO APLICA PARA ESTE SEMESTRE</t>
  </si>
  <si>
    <t>Providencias</t>
  </si>
  <si>
    <t>Actas de Denuncias</t>
  </si>
  <si>
    <t>Actas de Recepción de Documentos</t>
  </si>
  <si>
    <t>Dictámenes</t>
  </si>
  <si>
    <t>Asistencia a servidores públicos</t>
  </si>
  <si>
    <t>(Verificación In Situ)</t>
  </si>
  <si>
    <t xml:space="preserve">ENERO </t>
  </si>
  <si>
    <t>-------</t>
  </si>
  <si>
    <t>FEBRERO</t>
  </si>
  <si>
    <t>------</t>
  </si>
  <si>
    <t>MARZO</t>
  </si>
  <si>
    <t xml:space="preserve">TOTALES </t>
  </si>
  <si>
    <t>DENUNCIAS</t>
  </si>
  <si>
    <t xml:space="preserve">Nivel de cumplimiento </t>
  </si>
  <si>
    <t>https://url2.cl/4WxFa</t>
  </si>
  <si>
    <t>https://url2.cl/lKj9p</t>
  </si>
  <si>
    <t>https://url2.cl/Cys5w</t>
  </si>
  <si>
    <t>SUELDOS</t>
  </si>
  <si>
    <t>GASTOS DE REPRESENTACIÓN</t>
  </si>
  <si>
    <t>AGUINALDO</t>
  </si>
  <si>
    <t>BONIFICACIONES Y GRATIFICACIONES</t>
  </si>
  <si>
    <t>JORNALES</t>
  </si>
  <si>
    <t>OTROS GASTOS DEL PERSONAL</t>
  </si>
  <si>
    <t>SERVICIOS BÁSICOS</t>
  </si>
  <si>
    <t>ENERGÍA ELÉCTRICA</t>
  </si>
  <si>
    <t>AGUA</t>
  </si>
  <si>
    <t>TELÉFONOS, TELEFAX Y OTROS SERVICIOS DE TELEC.</t>
  </si>
  <si>
    <t>PASAJES Y VIÁTICOS</t>
  </si>
  <si>
    <t>GASTOS POR SERVICIOS DE ASEO, MANTENIMIENTO Y REPARACIONES</t>
  </si>
  <si>
    <t>MANTENIMIENTO Y REPARACIONES MENORES DE VEHÍCULOS</t>
  </si>
  <si>
    <t>ALQUILERES Y DERECHOS</t>
  </si>
  <si>
    <t>ALQUILER DE EDIFICIOS Y LOCALES</t>
  </si>
  <si>
    <t>ALQUILER DE FOTOCOPIADORAS</t>
  </si>
  <si>
    <t>SERVICIOS TÉCNICOS Y PROFESIONALES</t>
  </si>
  <si>
    <t>SERVICIO SOCIAL</t>
  </si>
  <si>
    <t>SERVICIOS DE SEGURO MÉDICO</t>
  </si>
  <si>
    <t>COMBUSTIBLES Y LUBRICANTES</t>
  </si>
  <si>
    <t>COMBUSTIBLES</t>
  </si>
  <si>
    <t>PAGO DE IMPUESTOS, TASAS, GASTOS JUDICIALES Y OTROS</t>
  </si>
  <si>
    <t xml:space="preserve"> Resultados Logrados</t>
  </si>
  <si>
    <t>www.paraguayconcursa.gov.py</t>
  </si>
  <si>
    <t>NO APLICA</t>
  </si>
  <si>
    <t>TOTAL DE OEE</t>
  </si>
  <si>
    <t>Es la ejecución de la formación en programas de grados y postgrados de los servidores públicos a través de convenios entre la SFP y las universidades privadas; en la que se establecen “Aranceles Preferenciales” para los beneficiados</t>
  </si>
  <si>
    <t xml:space="preserve">Seguimiento de Politicas de transparencia - Ley 5189/2014                                                                                        Monitoreo y medición del grado de cumplimiento de la información publicada por los OEE, conforme a las exigencias establecidas en la Ley 5189/2014.
Disponibilización de la información y el conocimiento sobre el funcionariado público en OEE.
</t>
  </si>
  <si>
    <t xml:space="preserve"> Sistema Integrado Centralizado de la Carrera Administrativa (SICCA). Sistema en línea que permite a las Unidades de Gestión y Desarrollo de las Personas contar con la centralización de la información referente a la aplicación de las Políticas y Gestión de personas de una institución a través de los siguientes subsistemas: Planificación de puestos de trabajo, Selección e ingreso, Movilidad laboral y promoción, Evaluación del desempeño, Capacitación. La DID, con su actual estructura humana, realiza el mantenimiento correctivo del Sistema.</t>
  </si>
  <si>
    <t xml:space="preserve">TOTAL DE EXPEDIENTES INGRESADOS </t>
  </si>
  <si>
    <t>TOTAL DE SOLICITUD DE ASIGNACIÓN DE JUEZ INSTRUCTOR INGRESADOS</t>
  </si>
  <si>
    <t xml:space="preserve">Sumarios Administrativos
La Ley 1626/2000 “De la Función Pública”, en su Art.96 establece que “Serán atribuciones de la Secretaría de la Función Pública: o) designar los jueces de instrucción para los sumarios administrativos”. Donde la normativa aplicable es la siguiente:
• Decreto N° 360/13 “Por el cual se regula el procedimiento sumarial Administrativo para la investigación y la aplicación de Las sanciones administrativas establecidas en el capítulo XI del régimen disciplinario de la ley N° 1626/00 de la Función pública, y se deroga el decreto N° 17781/2002;
• Resolución SFP N° 235 “Por la cual se aprueba el instructivo para la aplicación del procedimiento sumarial conforme al Decreto N° 360/13 de fecha 20/09/2013”;
• Resolución SFP N° 236 “Que dispone la nueva organización del Registro de Abogados y Abogadas propuestos como Jueces para Sumarios Administrativos – RAJSA”.
</t>
  </si>
  <si>
    <t xml:space="preserve">100% de los OEE monitoreados </t>
  </si>
  <si>
    <t xml:space="preserve">Monitoreo de Evaluación de Desempeño  
Los procesos de evaluación de desempeño, aplicados en las instituciones públicas, proporcionan a las áreas de gestión de personas, informaciones valiosas sobre el rendimiento de los funcionarios evaluados (sus Aptitudes, Capacidades, Conocimientos y Actitudes). Dichas informaciones y su correspondiente análisis constituyen parámetros para la toma de decisiones institucionales, elaboración de planes de capacitación, movilidad laboral interna y recontrataciones de funcionarios si fuere necesario.
El monitoreo es un proceso continuo y se viene desarrollando desde el año 2014, a la fecha varias instituciones han comunicado la finalización de sus procesos de evaluación de desempeño, de la Base de Datos sistematizados se obtiene la información, sobre cantidad de funcionarios evaluados, de que grupos ocupacionales constituyen y cual es la vinculación que tienen con la institución
</t>
  </si>
  <si>
    <t xml:space="preserve">Qué es la institución </t>
  </si>
  <si>
    <t xml:space="preserve">2-Presentación del CRCC </t>
  </si>
  <si>
    <t>3.2 Plan de Rendición de Cuentas</t>
  </si>
  <si>
    <t>6. Informes de Auditorias Internas y Auditorías Externas en el Trimestre</t>
  </si>
  <si>
    <t>Julio</t>
  </si>
  <si>
    <t>Agosto</t>
  </si>
  <si>
    <t xml:space="preserve">https://www.sfp.gov.py/sfp/seccion/67-situacion-pcd.html </t>
  </si>
  <si>
    <t xml:space="preserve">Anexo </t>
  </si>
  <si>
    <t xml:space="preserve">El Instituto Nacional de la Administración Pública del Paraguay dependiente de la Secretaría de la Función Pública es el organismo técnico, propulsor y ejecutor de la polítoca de capacitación, formación e investigación del sector público, para el perfeccionamiento integral de los servidores públicos que responden a las exigencias de un estado moderno. </t>
  </si>
  <si>
    <t>Garantizar la promoción, el desarrollo y la evaluación de acciones de formación y capacitación tendientes al mejoramiento de las competencias en el servidor público y generar conocimiento sobre el funcionamiento de la Administraciín Pública a la ciudadanía.</t>
  </si>
  <si>
    <t xml:space="preserve">Profesionalización de los servidores públicos.
Generar conocimiento a cerca del funcionamiento de la Administración Pública a la ciudadanía.
</t>
  </si>
  <si>
    <t>MANTENIMIENTO Y REPARACIONES MENORES DE EDIFICIOS Y LOCALES</t>
  </si>
  <si>
    <t xml:space="preserve">Ejecutado </t>
  </si>
  <si>
    <t>Nro. de Informe</t>
  </si>
  <si>
    <t>Evidencia (Enlace Ley 5282/14)</t>
  </si>
  <si>
    <t xml:space="preserve">Informe Final elevado a la MAI y remitido a la AGPE a través del sistema SIAGPE. </t>
  </si>
  <si>
    <t>Auditorias de Gestión</t>
  </si>
  <si>
    <t>Auditorías Externas</t>
  </si>
  <si>
    <t>Otros tipos de Auditoria</t>
  </si>
  <si>
    <t>Concursabilidad como sistema único de ingreso y promoción en el sector público</t>
  </si>
  <si>
    <t xml:space="preserve">Igualdad, equidad e idoneidad en el acceso </t>
  </si>
  <si>
    <t xml:space="preserve"> 100% de los expedientes procesados </t>
  </si>
  <si>
    <t xml:space="preserve">Documentos generados </t>
  </si>
  <si>
    <t xml:space="preserve">Gestión de dictámenes jurídicos: Formular pareceres jurídicos sobre consultas recepcionadas y solicitadas al área de manera objetiva y transparente.  Emitir dictámenes vinculantes sobre pedidos de permiso con goce de sueldo para usufructuar becas en el exterior.
Gestión de homologación de Reglamentos Internos: Otorgar validez jurídica a los reglamentos internos de las distintas instituciones que lo solicitan, de conformidad al Art. 96 de la Ley Nº 1626/2000 “De la Función Pública”. 
Gestión de producción normativa: Crear, controlar normas jurídicas que se aplicarán en los diferentes OEE de acuerdo a las normativas vigentes, además de crear los instructivos y manuales de las políticas de Gestión de Personas.
</t>
  </si>
  <si>
    <t>100% de solicitudes de usuarios procesados</t>
  </si>
  <si>
    <t xml:space="preserve">Nathalie Leticia Delorme Delmas </t>
  </si>
  <si>
    <t>Coordinar y supervisar la gestión operacional del despacho de la Máxima Autoridad Institucional, establecer y mantener relaciones con entidades nacionales e internacionales, gubernamentales y no gubernamentales, impulsar alianzas, coordinar y articular proyectos para el fortalecimiento de la SFP, como también promover la transparencia en la gestión. Supervisar la estrategia de cooperación direccionadas a la obtención de recursos técnicos, financieros y el desarrollo de actividades conducentes al fortalecimiento de la Secretaría de la Función Pública.</t>
  </si>
  <si>
    <t>Generar conjuntamente con la Dirección de Cooperación y Proyectos, acuerdos con organismos nacionales e internacionales orientados al logro de cooperaciones técnicas y financieras 2. Coordinar las gestiones de la MAI, el proceso de seguimiento de temas específicos a cargo de las demás Direcciones Generales, y que fueran solicitadas por la MAI</t>
  </si>
  <si>
    <t>Cantidad de reuniones gestionadas y ejecutadas con cooperantes 2. Porcentaje de cumplimiento de avances sobre Proyectos y Programas ejecutados por Organismos Internacionales y otras fuentes 3. Cantidad de actividades desarrolladas</t>
  </si>
  <si>
    <t>Septiembre</t>
  </si>
  <si>
    <t>Octubre</t>
  </si>
  <si>
    <t>Noviembre</t>
  </si>
  <si>
    <t>100% de los solicitantes</t>
  </si>
  <si>
    <t xml:space="preserve">Excepción a la doble remuneración 
Todos los funcionarios públicos se encuentran sujetos a lo establecido en el Artículo 105 de la Constitución establece que “Ninguna persona podrá percibir como funcionario o empleado público, más de un sueldo o remuneración simultáneamente, con excepción de los que provengan del ejercicio de la docencia”, es decir, prohíbe que la percepción de más de una remuneración simultánea, con excepción de los que provengan del ejercicio de la docencia.
Esta prohibición es estricta y se fundamenta en la necesidad de prevenir la corrupción y proteger el empleo público.
La contravención constitucional se encuentra reglamentada Ley Nº 700/96, y los arts. 61 y 62 de la Ley Nº 1.626/00 “De la Función Pública”
Con respecto al denominado personal de blanco (médicos/as, enfermeras/os y otros técnicos de salud), los mismos se rigen por una normativa particular, ya que si bien están comprendidos dentro de la prohibición general del Art. 105 de la Constitución Nacional, son exceptuados de la aplicación de dicha prohibición mediante exclusiones específicas contenidas en las leyes de presupuesto y los decretos reglamentarios de cada ejercicio fiscal.
</t>
  </si>
  <si>
    <t xml:space="preserve">https://www.sfp.gov.py/sfp/noticia/14797-4715-funcionarios-del-pais-seran-beneficiados-con-los-cursos-gratuitos-ofrecidos-por-la-sfpinapp.html#.X3y7h2gzaM8
https://www.sfp.gov.py/sfp/articulo/14821-el-curso-de-actualizacion-en-gestion-publica-cuenta-con-4263-participantes-.html
https://www.sfp.gov.py/sfp/articulo/14809-exitoso-foro-sobre-descentralizacion-y-desarrollo-local-.html
https://www.sfp.gov.py/sfp/noticia/14835-foro-sobre-participacion-de-las-mujeres-en-los-gobiernos-locales-conto-con-representacion-de-todo-el-pais.html#.X3y8w1LiuM9
https://www.ministeriodejusticia.gov.py/noticias/mas-de-1000-personas-inician-capacitacion-sobre-acceso-la-informacion-publica
https://www.sfp.gov.py/sfp/noticia/14969-la-sfp-presento-informe-de-831-dias-de-gestion-.html#.X_R409gzaM8
Resoluciones SFP N° 302, 373 y 396/2020
Resoluciones sobre Aranceles preferenciales
• Resolución SFP Nº 55/2020 (Febrero)
• Resolución SFP Nº 130/2020 (Marzo)
• Resolución SFP Nº 167/2020 (Marzo)
• Resolución SFP Nº 190/2020 (Mayo)
• Resolución SFP Nº 302/2020 (Julio)
• Resolución SFP Nº 373//2020 (Agosto)
• Resolución SFP Nº 396/2020 (Setiembre)
• Resolución SFP Nº 423/2020 (Octubre)
</t>
  </si>
  <si>
    <t xml:space="preserve"> - Programa de desarrollo de la Carrera del Servicio Civil – SICCA
- Reglamentaciones que Centralizan los llamados de concurso en la SFP
 - Programa de Desarrollo y Fortalecimiento Institucional
 - Obligatoriedad de presentación de informes a la SFP, establecido en el Decreto Reglamentario del PGN.
 - Implementación de estrategias de comunicación, a través de las diferentes plataformas de la SFP.
 - Programas de Formación y Capacitación de Servidoras y Servidores Públicos
 - Asesoría técnica a OEE                                                                                                                     - Aprobación del Plan Estrategico Institucional 2020-2024
- Definición y Aprobación del II Plan de Igualdad, Inclusión y No Discriminación 2020 - 2024.
- Adopción por parte de la SFP, del II  Plan de Igualdad, Inclusión y No Discriminación 2020 - 2024.</t>
  </si>
  <si>
    <t xml:space="preserve">NO SE APLICA  </t>
  </si>
  <si>
    <t xml:space="preserve">NO SE APLICA </t>
  </si>
  <si>
    <t xml:space="preserve">Resumen  </t>
  </si>
  <si>
    <t>https://www.sfp.gov.py/sfp/seccion/65-monitoreo-de-la-ley-518914.html</t>
  </si>
  <si>
    <t>Servidores públicos y familiares de servidores públicos.</t>
  </si>
  <si>
    <t xml:space="preserve"> Evaluación de Auditoría del Grado de Implementación del MECIP </t>
  </si>
  <si>
    <t>Informe de Evaluación del Sistema de Control Interno- Mátriz de Evaluación, remitido a la AGPE y CGR</t>
  </si>
  <si>
    <t>Informe de Evaluación remitido a la AGPE a través del sistema SIAGPE</t>
  </si>
  <si>
    <t>Seguimiento a los Planes de Mejoramiento</t>
  </si>
  <si>
    <t xml:space="preserve">Mas de 23 millones de visitas recibidas en el Portal a hoy dia.
*Desde su lanzamiento hasta la fecha. Según último informe de gestión DGTIC remitido en Diciembre/2020.
</t>
  </si>
  <si>
    <t>Servicios Bancarios</t>
  </si>
  <si>
    <t>Evidencias</t>
  </si>
  <si>
    <t>https://www.paraguayconcursa.gov.py/sicca/Portal.seam?logic=and&amp;cid=3913906</t>
  </si>
  <si>
    <t>No aplica</t>
  </si>
  <si>
    <t>Tipo: 2 Programa de Acción
Programa: 2 Servicios Sociales de Calidad
Sub Programa: 7 Servicio Civil y Carrera Administrativa</t>
  </si>
  <si>
    <t xml:space="preserve">Niveles </t>
  </si>
  <si>
    <t xml:space="preserve">Presupuesto Vigente </t>
  </si>
  <si>
    <t xml:space="preserve">Saldo </t>
  </si>
  <si>
    <t xml:space="preserve">% de Ejecución </t>
  </si>
  <si>
    <t xml:space="preserve">% del Presupuesto </t>
  </si>
  <si>
    <t xml:space="preserve">Servicios Personales </t>
  </si>
  <si>
    <t xml:space="preserve">Servicios no Personales </t>
  </si>
  <si>
    <t xml:space="preserve">Bienes de Consumo e Insumos </t>
  </si>
  <si>
    <t>Inversion Fisica</t>
  </si>
  <si>
    <t>Transferencias</t>
  </si>
  <si>
    <t xml:space="preserve">Otros Gastos </t>
  </si>
  <si>
    <t xml:space="preserve">TOTAL </t>
  </si>
  <si>
    <t xml:space="preserve">Director </t>
  </si>
  <si>
    <t>No aplica para el trimestre</t>
  </si>
  <si>
    <t>No se encontraron sugerencias de mejoramiento en el trimestre</t>
  </si>
  <si>
    <t>Grado de Cumplimiento</t>
  </si>
  <si>
    <t>Cantidad de OEE con datos de PcD</t>
  </si>
  <si>
    <t>% de Cumplimiento</t>
  </si>
  <si>
    <t>Cuentan con al menos el 5 % de PcD en sus nóminas</t>
  </si>
  <si>
    <t>Cuentan con menos del 5 % de PcD en sus nóminas</t>
  </si>
  <si>
    <t>No cuentan con PcD en sus nóminas</t>
  </si>
  <si>
    <t>No reportan altas y bajas a la SFP, conforme al artículo 106 del Anexo A del Decreto 4780/21</t>
  </si>
  <si>
    <t>GRADO DE CUMPLIMIENTO</t>
  </si>
  <si>
    <t xml:space="preserve">% de OEE respecto al Total Monitoreado </t>
  </si>
  <si>
    <t>100 % DE CUMPLIMIENTO</t>
  </si>
  <si>
    <t>CUMPLIMIENTO INTERMEDIO</t>
  </si>
  <si>
    <t>NO CUMPLEN</t>
  </si>
  <si>
    <t>NUEVOS OEE, aún sin verificación</t>
  </si>
  <si>
    <t>TOTAL</t>
  </si>
  <si>
    <t>Reglamentos de Evaluacion de Desempeño</t>
  </si>
  <si>
    <t>Informe Técnico sobre Estructuras Organicas</t>
  </si>
  <si>
    <t>Monitoreo de la implementación de políticas de gestión y desarrollo de las personas y cumplimiento de disposiciones legales</t>
  </si>
  <si>
    <t>Asistencias Técnicas sobre Politicas de Gestion y desarrollo de Personas a OEE</t>
  </si>
  <si>
    <t>100% de solicitudes de asistencia</t>
  </si>
  <si>
    <t>100% de Asistencia realizadas</t>
  </si>
  <si>
    <t>Aplicación de Protocolos sobre medidas  Sanitarias a fin mitigar la propagacion del COVID_19</t>
  </si>
  <si>
    <t>Periodo del informe: enero a marzo 2022</t>
  </si>
  <si>
    <r>
      <t>Informe sobre el Grado de cumplimiento de la Ley 5189/2014 por parte de los OEE, - % de instituciones que cumplen 100 % con la Ley 5.189/201</t>
    </r>
    <r>
      <rPr>
        <sz val="9"/>
        <rFont val="Times New Roman"/>
        <family val="1"/>
      </rPr>
      <t>4</t>
    </r>
    <r>
      <rPr>
        <b/>
        <sz val="11"/>
        <rFont val="Times New Roman"/>
        <family val="1"/>
      </rPr>
      <t>*</t>
    </r>
    <r>
      <rPr>
        <sz val="9"/>
        <rFont val="Times New Roman"/>
        <family val="1"/>
      </rPr>
      <t>,</t>
    </r>
    <r>
      <rPr>
        <sz val="9"/>
        <color theme="1"/>
        <rFont val="Times New Roman"/>
        <family val="1"/>
      </rPr>
      <t xml:space="preserve"> respecto a:
- Noviembre/2021: 27,8%
- Diciembre/2021: 27,4%
- Resumen Anual de Asignaciones del 2021: 41,4%
- Enero 2022: 31,7%
- Grado de cumplimiento de la Ley 5189/2014 por parte de la SFP, en los meses de noviembre, diciembre/2021 y enero/2022 y el resumen anual de asignaciones fue del: 100 %</t>
    </r>
    <r>
      <rPr>
        <sz val="9"/>
        <rFont val="Times New Roman"/>
        <family val="1"/>
      </rPr>
      <t xml:space="preserve">.  
</t>
    </r>
    <r>
      <rPr>
        <b/>
        <sz val="11"/>
        <rFont val="Times New Roman"/>
        <family val="1"/>
      </rPr>
      <t xml:space="preserve">* </t>
    </r>
    <r>
      <rPr>
        <sz val="11"/>
        <rFont val="Times New Roman"/>
        <family val="1"/>
      </rPr>
      <t>Corresponde señalar que el proceso de verificación se desarrolla, conforme lo establece el artículo 6° de la Ley 5189, a partir del decimoquinto día hábil, del mes inmediatamente posterior.</t>
    </r>
  </si>
  <si>
    <t>FUNCIONARIOS CON DISCAPACIDAD (FcD) EN LOS ORGANISMOS Y ENTIDADES DEL ESTADO (OEE)POR SEXO Y TIPO DE VÍNCULO  
Conforme lo que establece la Ley 2479 y su modificatoria Ley 3585 Correspondiente al mes de Marzo de 2022 (con base en el último reporte presentado por los OEE, en relación a feb./2022)</t>
  </si>
  <si>
    <t>MONITOREO DEL GRADO DE CUMPLIMIENTO DE LA LEY 5189/2014 Correspondiente al mes de Enero de 2022 (Vencimiento 21 de febrero de 2022)</t>
  </si>
  <si>
    <t>Cantidad de OEE por Grado de Cumplimiento</t>
  </si>
  <si>
    <t xml:space="preserve"> Total</t>
  </si>
  <si>
    <r>
      <rPr>
        <b/>
        <sz val="8"/>
        <color rgb="FFFF0000"/>
        <rFont val="Calibri"/>
        <family val="2"/>
        <scheme val="minor"/>
      </rPr>
      <t xml:space="preserve">* Consideraciones particulares 
</t>
    </r>
    <r>
      <rPr>
        <b/>
        <sz val="8"/>
        <color theme="1"/>
        <rFont val="Calibri"/>
        <family val="2"/>
        <scheme val="minor"/>
      </rPr>
      <t xml:space="preserve">- </t>
    </r>
    <r>
      <rPr>
        <sz val="8"/>
        <color theme="1"/>
        <rFont val="Calibri"/>
        <family val="2"/>
        <scheme val="minor"/>
      </rPr>
      <t xml:space="preserve">Son contabilizadas en el Resumen, no así en el listado general, las Facultades dependientes de la Universidad Nacional del Este, en virtud a la Resolución del Rectorado de la UNE N°  1020/2016 sus Decanos son responsables del cumplimiento de la Ley 5189/2014, y las Facultades dependientes de la Universidad Nacional de Caaguazú (UNCA), conforme lo dispuesto en la Resolución del Rectorado N° 200/2021. 
- A partir de enero de 2022 se incluyen a dos Municipios recientemente creados y con autoridades electas a finales del primer trimestre de 2022, y la Universidad Nacional de Misiones, que según Ley PGN 2022 , aún no dispone de partidas presupuestarias y en el informe se registran como "Nuevos OEE, aún sin verificación".  
</t>
    </r>
  </si>
  <si>
    <t>Secretaria de la Función Pública</t>
  </si>
  <si>
    <t>Rodney Cano</t>
  </si>
  <si>
    <t xml:space="preserve">https://www.sfp.gov.py/sfp/archivos/documentos/RES%20105.22%20PLAN%20ANUAL%20RRC_8crc0fks.pdf </t>
  </si>
  <si>
    <t>https://transparencia.senac.gov.py/portal/historial-cumplimiento</t>
  </si>
  <si>
    <t>mes no monitoreado / fecha límite de actualización 25/04/2022</t>
  </si>
  <si>
    <t>*sujeto a calendario de cumplimiento.</t>
  </si>
  <si>
    <t xml:space="preserve">  https://informacionpublica.paraguay.gov.py/portal/#!/buscar_informacion#busqueda </t>
  </si>
  <si>
    <t>Desde el año 2015, el en Portal Único de Empleo Público (PUEP) Paraguay Concursa, se encuentran registrados todos los procesos de selección llevados a cabo por los OEE que se rigen por la Ley 1626/00. En lo que compete al primer    trimestre del año 2022, se encuentran ejecutados un total de cincuenta y nueve (59) concursos,  iniciados  entre el 01 de enero de 2022  y el 31 de marzo de 2022.   Los concursos del primer trimestre de 2022 corresponden a siete (7) OEE. - 100% de procesos registrados en el PUEP Paraguay Concursa monitoreados y acompañados para la expedición de la Certificación del Debido Proceso</t>
  </si>
  <si>
    <t xml:space="preserve">199 Expedientes para análisis técnico jurídico presentados por los OEE </t>
  </si>
  <si>
    <t>Fueron procesados y emitidos:   51  Dictamenes. 31 Providencias y 66 Informes.</t>
  </si>
  <si>
    <r>
      <rPr>
        <sz val="7"/>
        <color theme="1"/>
        <rFont val="Times New Roman"/>
        <family val="1"/>
      </rPr>
      <t xml:space="preserve"> </t>
    </r>
    <r>
      <rPr>
        <sz val="11"/>
        <color theme="1"/>
        <rFont val="Times New Roman"/>
        <family val="1"/>
      </rPr>
      <t>98% de procesos de selección por Concurso de OEE que se rigen por la Ley 1626/00 y no se encuentran con excepciones legalmente permitidas.</t>
    </r>
  </si>
  <si>
    <t xml:space="preserve">70% de los expedientes ingresados fueron procesados </t>
  </si>
  <si>
    <t>226 expedientes</t>
  </si>
  <si>
    <t xml:space="preserve">99% de los expedientes ingresados fueron procesados </t>
  </si>
  <si>
    <t xml:space="preserve">Dictámenes Jurídicos referentes a solicitud de Modificación, Ampliación de Anexos de Personal – Procesos Remunerativos
Como ente rector, la SFP, a través de la Dirección General de Asuntos Jurídicos realiza el análisis de las solicitudes presentadas por los Organismos y Entidades del Estado en cuando a la Modificación, Reprogramación y Ampliación Presupuestaria, Habilitación en el SINARH y Transferencias de Créditos que impactan en el Anexo de Personal, 02 de enero de 2022 al 31 de marzo de 2022, procesándose un total de 7 (siete) expedientes analizados con providencias y dictámenes.
</t>
  </si>
  <si>
    <r>
      <t xml:space="preserve">Excepción al concurso de méritos 
Conforme al procedimiento establecido para la presentación de pedidos de excepción al concurso de méritos para la contratación temporal de personas para ocupar cargos tipificados como de confianza en los Organismos y Entidades del Estado en cumplimiento al Decreto de Poder Ejecutivo N° 6581, “POR EL CUAL SE REGLAMENTA LA LEY N° 6873 DEL 4 DE ENERO DE 2022, QUE APRUEBA EL PRESUPUESTO GENERAL DE LA NACIÓN PARA EL EJERCICIO FISCAL 2022”. </t>
    </r>
    <r>
      <rPr>
        <sz val="11"/>
        <rFont val="Times New Roman"/>
        <family val="1"/>
      </rPr>
      <t>a fin de su inclusión en el SINARH, se registran y se procesaron un total de 36 expediente referente a excepciones ingresados desde el 02 de enero al 31 de marzo de 2022.</t>
    </r>
    <r>
      <rPr>
        <sz val="11"/>
        <color rgb="FFFF0000"/>
        <rFont val="Times New Roman"/>
        <family val="1"/>
      </rPr>
      <t xml:space="preserve">
</t>
    </r>
  </si>
  <si>
    <t xml:space="preserve">37 Sumarios Sorteados </t>
  </si>
  <si>
    <t>De enero a marzo se realizaron un total de 13 Actas de sorteos para la designación de Juez Instructor de Sumarios Administrativos solicitados por los OEE.</t>
  </si>
  <si>
    <t xml:space="preserve">
823 Servidores públicos /familiares de servidores públicos  beneficiados con Aranceles Preferenciales.</t>
  </si>
  <si>
    <t xml:space="preserve">Se gestionaron la totalidad de solicitud de aranceles preferenciales en el marco de los convenios firmados entre la SFP con las Universidades Privadas del País 
https://www.sfp.gov.py/inapp/?p=2095
</t>
  </si>
  <si>
    <r>
      <rPr>
        <b/>
        <sz val="11"/>
        <rFont val="Calibri"/>
        <family val="2"/>
        <scheme val="minor"/>
      </rPr>
      <t>Resoluciones Aranceles:</t>
    </r>
    <r>
      <rPr>
        <sz val="11"/>
        <rFont val="Calibri"/>
        <family val="2"/>
        <scheme val="minor"/>
      </rPr>
      <t xml:space="preserve">
- Resolución 78/2022 (Febrero)
-  Resolución 111/2022 (Marzo) 
- Resolución 155/2022 (Marzo)
https://www.sfp.gov.py/inapp/?p=2095
https://www.sfp.gov.py/sfp/noticia/15645-sindicatos-del-sector-publico-participan-de-la-socializacion-del-reglamento-e-instrumentos-tecnicos-para-la-realizacion-de-concursos-en-el-ano-2022-
</t>
    </r>
  </si>
  <si>
    <t xml:space="preserve">Cursos de Nivelación 
Programas orientados a actualizar o desarrollar competencias laborales, relacionadas a los puestos que ocupan los participantes.
Cursos de Inducción y reinducción:
stos programas apuntan a fortalecer las competencias actitudinales de los servidores públicos, que se relacionan directamente con el “saber-ser” o “saber-actuar” frente a una situación determinada, de modo a lograr trabajar de manera eficaz, que sirva de crecimiento personal y organizacional, así como generar espacios de participación de las ciudadanas y ciudadanos interesados en conocer los procesos relacionados al ámbito público. 
</t>
  </si>
  <si>
    <t>El Instituto Nacional de la Administración Pública del Paraguay se encuentra en etapa de elaboración del POA  y ajustes del cronograma académico  para el periodo 2022.</t>
  </si>
  <si>
    <r>
      <t>324 Servidores  públicos participantes del ciclo de charlas sobre "</t>
    </r>
    <r>
      <rPr>
        <b/>
        <sz val="11"/>
        <color theme="1"/>
        <rFont val="Times New Roman"/>
        <family val="1"/>
      </rPr>
      <t xml:space="preserve">Reglamento e Instrumentos Técnicos a ser aplicados en los procesos de Concursos para el Ejercicio Fiscal 2022". </t>
    </r>
  </si>
  <si>
    <t>324 Servidores  públicos beneficiados.</t>
  </si>
  <si>
    <t xml:space="preserve">
Resoluciones Aranceles:
- Resolución 78/2022 (Febrero)
-  Resolución 111/2022 (Marzo) 
- Resolución 155/2022 (Marzo)
https://www.sfp.gov.py/inapp/?p=2095
</t>
  </si>
  <si>
    <t xml:space="preserve">11 EXPEDIENTES INGRESADOS </t>
  </si>
  <si>
    <t xml:space="preserve">  11 EN PROCESO DE REVISIÓN.</t>
  </si>
  <si>
    <t>3 EN PROCESO DE ANÁLISIS</t>
  </si>
  <si>
    <t>SE ESTÁN REALIZANDO LOS ANÁLISIS EN BASE A LA NUEVA NORMATIVA VIGENTE A PARTIR DEL 21/01/2022 RESOLUCIÓN N° 34/2022"POR LA CUAL SE ESTABLECE EL PROTOCOLO PARA LA TRAMITACIÓN DE SOLICITUDES DE HOMOLOGACIÓN DE REGLAMENTOS INTERNOS PRESENTADOS POR LOS ORGANISMOS Y ENTIDADES DEL ESTADO, GOBIERNOS DEPARTAMENTALES Y MUNICIPALES A LA SECRETARÍA DE LA FUNCIÓN PÚBLICA".</t>
  </si>
  <si>
    <t xml:space="preserve">49 EXPEDIENTES INGRESADOS </t>
  </si>
  <si>
    <t>7  EXPEDIENTES FINALIZADOS</t>
  </si>
  <si>
    <t>13 EXPEDIENTES EN PROCESO DE ANÁLISIS</t>
  </si>
  <si>
    <t>72 ASISTENCIAS PRESENCIALES/ 10 ASISTENCIAS VIRTUALES/6.118 ASISTENCIAS POR CORREOS ELECTRÓNICOS/610 ASISTENCIAS POR LLAMADAS TELEFÓNICAS/5.681 ASISTENCIAS MENSAJERÍA POR WHATSAPP/43 CONSULTAS TÉCNICAS DERIVADAS A OTRAS ÁREAS</t>
  </si>
  <si>
    <t>283 Organismos y Entidades del Estado  monitoreadas /17 GOBERNACIONES/263 MUNICIPALIDADES</t>
  </si>
  <si>
    <t>0,7% OEE informaron de la aplicación del protocolo</t>
  </si>
  <si>
    <t>LAS MEDIDAS SANITARIAS FUERON LEVANTADAS A PARTIR DEL 23/02/2022</t>
  </si>
  <si>
    <r>
      <t xml:space="preserve">Se coordinaron las reuniones y audiencias con Máximas Autoridades de los Organismos y Entidades del Estado, representantes sindicales, gremios y asociaciones de funcionarios públicos; así como también autoridades de universidades e institutos de educación superior entre otros. De enero a marzo 2022 se contabiliza más de </t>
    </r>
    <r>
      <rPr>
        <b/>
        <sz val="10"/>
        <color rgb="FF000000"/>
        <rFont val="Times New Roman"/>
        <family val="1"/>
      </rPr>
      <t>202 audiencias y reuniones</t>
    </r>
    <r>
      <rPr>
        <sz val="10"/>
        <color rgb="FF000000"/>
        <rFont val="Times New Roman"/>
        <family val="1"/>
      </rPr>
      <t xml:space="preserve"> de la Máxima Autoridad de la SFP acompañada del  plantel directivo como política de puertas abiertas dentro del marco de los protocolos establecidos por el MSPyBS sobre el Protocolo Sanitario.</t>
    </r>
  </si>
  <si>
    <t>Como alianzas estratégicas y cooperación interinstitucional fue firmado 1 (un) convenio, Resoluciones de Declaración de interés 3 (tres), entre la SFP y otra entidad para el fortalecimiento del servicio civil y la</t>
  </si>
  <si>
    <t>https://www.sfp.gov.py/sfp/seccion/129-convenios-firmados.html</t>
  </si>
  <si>
    <r>
      <t xml:space="preserve">Ejecucion Presupuestaria al 31 de marzo de 2022
</t>
    </r>
    <r>
      <rPr>
        <b/>
        <sz val="11"/>
        <color theme="1"/>
        <rFont val="Times New Roman"/>
        <family val="1"/>
      </rPr>
      <t>(en miles de guaraníes)</t>
    </r>
  </si>
  <si>
    <t>Total de denuncias ingresadas : 59</t>
  </si>
  <si>
    <t>10 (Presencial)</t>
  </si>
  <si>
    <t>5 (presencial)</t>
  </si>
  <si>
    <t>10 (presencial)</t>
  </si>
  <si>
    <t>Auditoría de Ejecución Presupuestaria- Rendición de Cuentas  Noviembre 2020</t>
  </si>
  <si>
    <t>\\fileserver2\Publico\DGCE\DAII\Informes Auditoria 2021</t>
  </si>
  <si>
    <t>Auditoría de Ejecución Presupuestaria- Rendición de Cuentas  Diciembre 2020</t>
  </si>
  <si>
    <t>Auditoría de Ejecución Presupuestaria- Rendición de Cuentas Enero 2021</t>
  </si>
  <si>
    <t>\\fileserver2\Publico\DGCE\DAII\Informes Auditoria 2022</t>
  </si>
  <si>
    <r>
      <rPr>
        <sz val="11"/>
        <color theme="1"/>
        <rFont val="Times New Roman"/>
        <family val="1"/>
      </rPr>
      <t xml:space="preserve"> Auditoría a los Estados Financieros Institucionales Ejercicio 2021.</t>
    </r>
  </si>
  <si>
    <t xml:space="preserve"> Dictamen de Auditoría a los Estados Financieros Ejercicio 2021.</t>
  </si>
  <si>
    <t>Evaluación Cumplimiento Art. 41 de la Ley 2051/03, de Contrataciones Públicas (Resolución AGPE 84/19), correspondiente al Segundo Semestre 2021</t>
  </si>
  <si>
    <t>l Informe de Avance Plan de Mejoramiento al Cuarto Trimestre 2021, remitido a la MAI y a la AGPE a través del sistema SIAGPE</t>
  </si>
  <si>
    <t xml:space="preserve">438 OEE  y ciudadanía </t>
  </si>
  <si>
    <t>Se realizaron un total de tres (3) procesos de monitoreo del grado de cumplimiento de la Ley 5189/2014 a 435 (correspondiente a diciembre y al resumen anual de asignaciones de 2021) y 438 (sobre enero de 2022) Organismos y Entidades del Estado (OEE), durante el primer trimestre.-</t>
  </si>
  <si>
    <t xml:space="preserve">425 OEE    </t>
  </si>
  <si>
    <r>
      <rPr>
        <sz val="7"/>
        <color rgb="FF000000"/>
        <rFont val="Times New Roman"/>
        <family val="1"/>
      </rPr>
      <t xml:space="preserve"> </t>
    </r>
    <r>
      <rPr>
        <sz val="9"/>
        <color theme="1"/>
        <rFont val="Times New Roman"/>
        <family val="1"/>
      </rPr>
      <t>22 instituciones que cumplen con el 5% de PCD en sus nóminas.                      - 11  instituciones que cuentan con planes vigentes de inclusión aprobados por la SFP</t>
    </r>
  </si>
  <si>
    <t>https://www.sfp.gov.py/sfp/seccion/67-situacion-pcd.html</t>
  </si>
  <si>
    <t>1.264 usuarios habilitados en el SICCA -(operadores OEE)</t>
  </si>
  <si>
    <t xml:space="preserve"> 133.387  usuarios registrados en el Portal Único del Empleo Público (PUEP) Paraguay Concursa, 60.690 Masculinos y 72.697 Femenino. </t>
  </si>
  <si>
    <t xml:space="preserve">Utilización de al menos un módulo del SICCA por parte de las 410 Organismos y Entidades del Estado (OEE) </t>
  </si>
  <si>
    <t>283 Organismos y Entidades del Estado  monitoreadas / 17 Gobernaciones/264 Municipalidades</t>
  </si>
  <si>
    <t xml:space="preserve">16 OEE remitieron resultado de la evaluación del desempeño aplicada </t>
  </si>
  <si>
    <t xml:space="preserve">2,83% de los OEE remitieron sus evaluaciones del desempeño aplicadas al plantel de funcionarios públicos. </t>
  </si>
  <si>
    <t>21 OEE informaron de la aplicación del protocolo</t>
  </si>
  <si>
    <t>https://www.contrataciones.gov.py/licitaciones/adjudicacion/405586-seguro-vehiculo-institucional-1/resumen-adjudicacion.html</t>
  </si>
  <si>
    <t>…………………………………………….</t>
  </si>
  <si>
    <t>https://www.contrataciones.gov.py/licitaciones/planificacion/409144-seguro-medico-funcionarios-permanentes-contratados-comisionados-sfp-1.html</t>
  </si>
  <si>
    <t>Periodo: 1 de enero al 31 de marzo de 2022</t>
  </si>
  <si>
    <t>VIÁTICOS Y MOVILIDAD</t>
  </si>
  <si>
    <t>MANTENIMIENTO Y REPARACIONES MENORES DE
INSTALACIONES</t>
  </si>
  <si>
    <t>Primas y Gastos de Seguros</t>
  </si>
  <si>
    <t>Servicios de Comunicaciones</t>
  </si>
  <si>
    <t>OTROS SERVICIOS EN GENERAL</t>
  </si>
  <si>
    <t>SERVICIOS DE VIGILANCIA</t>
  </si>
  <si>
    <t>PRODUCTOS DE PAPEL, CARTÓN E IMPRESOS</t>
  </si>
  <si>
    <t>PRODUCTOS DE PAPEL Y CARTON</t>
  </si>
  <si>
    <t>BIENES DE CONSUMO DE OFICINAS E INSUMOS</t>
  </si>
  <si>
    <t>ÚTILES Y MATERIALES ELÉCTRICOS</t>
  </si>
  <si>
    <t>PRODUCTOS E INSTRUM. QUÍMICOS Y
MEDICINALES</t>
  </si>
  <si>
    <t>COMPUESTOS QUÍMICOS</t>
  </si>
  <si>
    <t>OTROS BIENES DE CONSUMO</t>
  </si>
  <si>
    <t>BIENES DE CONSUMO VARIOS</t>
  </si>
  <si>
    <t>IMPUESTOS DIRECTOS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</si>
</sst>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_);_(* \(#,##0\);_(* &quot;-&quot;_);_(@_)"/>
    <numFmt numFmtId="165" formatCode="_(* #,##0.00_);_(* \(#,##0.00\);_(* &quot;-&quot;??_);_(@_)"/>
    <numFmt numFmtId="166" formatCode="_(* #,##0_);_(* \(#,##0\);_(* &quot;-&quot;??_);_(@_)"/>
    <numFmt numFmtId="167" formatCode="_ * #,##0_ ;_ * \-#,##0_ ;_ * &quot;-&quot;_ ;_ @_ "/>
  </numFmts>
  <fonts count="7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u/>
      <sz val="14"/>
      <color theme="1"/>
      <name val="Calibri"/>
      <family val="2"/>
    </font>
    <font>
      <b/>
      <sz val="11"/>
      <color theme="1"/>
      <name val="Calibri"/>
      <family val="2"/>
    </font>
    <font>
      <b/>
      <u/>
      <sz val="11"/>
      <color theme="1"/>
      <name val="Calibri"/>
      <family val="2"/>
      <scheme val="minor"/>
    </font>
    <font>
      <sz val="11"/>
      <color theme="1"/>
      <name val="Calibri"/>
      <family val="2"/>
    </font>
    <font>
      <sz val="11"/>
      <name val="Calibri"/>
      <family val="2"/>
      <scheme val="minor"/>
    </font>
    <font>
      <b/>
      <sz val="11"/>
      <color theme="1"/>
      <name val="Calibri"/>
      <family val="2"/>
      <scheme val="minor"/>
    </font>
    <font>
      <sz val="10"/>
      <color rgb="FF000000"/>
      <name val="Times New Roman"/>
      <family val="1"/>
    </font>
    <font>
      <sz val="10"/>
      <color theme="1"/>
      <name val="Times New Roman"/>
      <family val="1"/>
    </font>
    <font>
      <b/>
      <sz val="11"/>
      <color theme="1"/>
      <name val="Calibri"/>
      <family val="2"/>
    </font>
    <font>
      <u/>
      <sz val="11"/>
      <color theme="10"/>
      <name val="Calibri"/>
      <family val="2"/>
      <scheme val="minor"/>
    </font>
    <font>
      <sz val="8"/>
      <color theme="1"/>
      <name val="Calibri"/>
      <family val="2"/>
      <scheme val="minor"/>
    </font>
    <font>
      <sz val="12"/>
      <color theme="1"/>
      <name val="Times New Roman"/>
      <family val="1"/>
    </font>
    <font>
      <sz val="11"/>
      <color theme="1"/>
      <name val="Calibri"/>
      <family val="2"/>
      <scheme val="minor"/>
    </font>
    <font>
      <u/>
      <sz val="11"/>
      <name val="Calibri"/>
      <family val="2"/>
      <scheme val="minor"/>
    </font>
    <font>
      <b/>
      <sz val="10"/>
      <color theme="1"/>
      <name val="Calibri"/>
      <family val="2"/>
      <scheme val="minor"/>
    </font>
    <font>
      <sz val="10"/>
      <color theme="1"/>
      <name val="Calibri"/>
      <family val="2"/>
      <scheme val="minor"/>
    </font>
    <font>
      <sz val="14"/>
      <color theme="1"/>
      <name val="Calibri"/>
      <family val="2"/>
      <scheme val="minor"/>
    </font>
    <font>
      <sz val="11"/>
      <name val="Calibri"/>
      <family val="2"/>
    </font>
    <font>
      <b/>
      <sz val="11"/>
      <name val="Calibri"/>
      <family val="2"/>
    </font>
    <font>
      <sz val="12"/>
      <color theme="1"/>
      <name val="Calibri"/>
      <family val="2"/>
      <scheme val="minor"/>
    </font>
    <font>
      <b/>
      <sz val="12"/>
      <color theme="1"/>
      <name val="Calibri"/>
      <family val="2"/>
      <scheme val="minor"/>
    </font>
    <font>
      <b/>
      <sz val="12"/>
      <color theme="1"/>
      <name val="Calibri"/>
      <family val="2"/>
    </font>
    <font>
      <b/>
      <sz val="16"/>
      <color theme="1"/>
      <name val="Calibri"/>
      <family val="2"/>
    </font>
    <font>
      <b/>
      <sz val="9"/>
      <color theme="1"/>
      <name val="Calibri"/>
      <family val="2"/>
      <scheme val="minor"/>
    </font>
    <font>
      <sz val="11"/>
      <color theme="1"/>
      <name val="Calibri"/>
      <family val="2"/>
      <scheme val="minor"/>
    </font>
    <font>
      <sz val="8"/>
      <name val="Calibri"/>
      <family val="2"/>
    </font>
    <font>
      <sz val="7"/>
      <name val="Calibri"/>
      <family val="2"/>
    </font>
    <font>
      <u/>
      <sz val="7"/>
      <name val="Calibri"/>
      <family val="2"/>
      <scheme val="minor"/>
    </font>
    <font>
      <sz val="7"/>
      <name val="Calibri"/>
      <family val="2"/>
      <scheme val="minor"/>
    </font>
    <font>
      <u/>
      <sz val="10"/>
      <name val="Calibri"/>
      <family val="2"/>
      <scheme val="minor"/>
    </font>
    <font>
      <b/>
      <sz val="11"/>
      <name val="Calibri"/>
      <family val="2"/>
      <scheme val="minor"/>
    </font>
    <font>
      <sz val="11"/>
      <color theme="1"/>
      <name val="Times New Roman"/>
      <family val="1"/>
    </font>
    <font>
      <b/>
      <sz val="12"/>
      <color theme="1"/>
      <name val="Times New Roman"/>
      <family val="1"/>
    </font>
    <font>
      <b/>
      <sz val="11"/>
      <color theme="1"/>
      <name val="Times New Roman"/>
      <family val="1"/>
    </font>
    <font>
      <sz val="11"/>
      <name val="Times New Roman"/>
      <family val="1"/>
    </font>
    <font>
      <b/>
      <sz val="11"/>
      <name val="Times New Roman"/>
      <family val="1"/>
    </font>
    <font>
      <u/>
      <sz val="11"/>
      <color theme="1"/>
      <name val="Calibri"/>
      <family val="2"/>
      <scheme val="minor"/>
    </font>
    <font>
      <sz val="9"/>
      <color theme="1"/>
      <name val="Times New Roman"/>
      <family val="1"/>
    </font>
    <font>
      <sz val="9"/>
      <name val="Times New Roman"/>
      <family val="1"/>
    </font>
    <font>
      <sz val="7"/>
      <color theme="1"/>
      <name val="Times New Roman"/>
      <family val="1"/>
    </font>
    <font>
      <sz val="8"/>
      <color rgb="FF000000"/>
      <name val="Times New Roman"/>
      <family val="1"/>
    </font>
    <font>
      <sz val="7"/>
      <color rgb="FF000000"/>
      <name val="Times New Roman"/>
      <family val="1"/>
    </font>
    <font>
      <sz val="11"/>
      <color theme="1"/>
      <name val="Calibri"/>
      <family val="2"/>
      <scheme val="minor"/>
    </font>
    <font>
      <sz val="20"/>
      <color theme="1"/>
      <name val="Calibri"/>
      <family val="2"/>
      <scheme val="minor"/>
    </font>
    <font>
      <sz val="20"/>
      <color theme="1"/>
      <name val="Times New Roman"/>
      <family val="1"/>
    </font>
    <font>
      <sz val="11"/>
      <color rgb="FFFF0000"/>
      <name val="Times New Roman"/>
      <family val="1"/>
    </font>
    <font>
      <b/>
      <sz val="11"/>
      <color rgb="FF000000"/>
      <name val="Calibri"/>
      <family val="2"/>
      <scheme val="minor"/>
    </font>
    <font>
      <b/>
      <sz val="11"/>
      <color rgb="FF000000"/>
      <name val="Times New Roman"/>
      <family val="1"/>
    </font>
    <font>
      <b/>
      <sz val="12"/>
      <color rgb="FF000000"/>
      <name val="Times New Roman"/>
      <family val="1"/>
    </font>
    <font>
      <sz val="11"/>
      <color rgb="FF000000"/>
      <name val="Times New Roman"/>
      <family val="1"/>
    </font>
    <font>
      <b/>
      <sz val="12"/>
      <color rgb="FF000000"/>
      <name val="Calibri"/>
      <family val="2"/>
      <scheme val="minor"/>
    </font>
    <font>
      <b/>
      <sz val="8"/>
      <color rgb="FFFF0000"/>
      <name val="Calibri"/>
      <family val="2"/>
      <scheme val="minor"/>
    </font>
    <font>
      <b/>
      <sz val="8"/>
      <color theme="1"/>
      <name val="Calibri"/>
      <family val="2"/>
      <scheme val="minor"/>
    </font>
    <font>
      <sz val="8"/>
      <color theme="1"/>
      <name val="Calibri"/>
      <family val="2"/>
    </font>
    <font>
      <sz val="12"/>
      <name val="Times New Roman"/>
      <family val="1"/>
    </font>
    <font>
      <b/>
      <sz val="10"/>
      <color rgb="FF000000"/>
      <name val="Times New Roman"/>
      <family val="1"/>
    </font>
    <font>
      <sz val="11"/>
      <color rgb="FF00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D0CECE"/>
        <bgColor indexed="64"/>
      </patternFill>
    </fill>
    <fill>
      <patternFill patternType="solid">
        <fgColor rgb="FFD9D9D9"/>
        <bgColor indexed="64"/>
      </patternFill>
    </fill>
    <fill>
      <patternFill patternType="solid">
        <fgColor rgb="FFAEAAAA"/>
        <bgColor indexed="64"/>
      </patternFill>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
      <left/>
      <right/>
      <top style="medium">
        <color indexed="64"/>
      </top>
      <bottom/>
      <diagonal/>
    </border>
  </borders>
  <cellStyleXfs count="73">
    <xf numFmtId="0" fontId="0" fillId="0" borderId="0">
      <alignment vertical="center"/>
    </xf>
    <xf numFmtId="0" fontId="28" fillId="0" borderId="0" applyNumberFormat="0" applyFill="0" applyBorder="0" applyAlignment="0" applyProtection="0">
      <alignment vertical="center"/>
    </xf>
    <xf numFmtId="0" fontId="31" fillId="0" borderId="0">
      <alignment vertical="center"/>
    </xf>
    <xf numFmtId="164" fontId="43" fillId="0" borderId="0" applyFont="0" applyFill="0" applyBorder="0" applyAlignment="0" applyProtection="0"/>
    <xf numFmtId="0" fontId="43" fillId="0" borderId="0">
      <alignment vertical="center"/>
    </xf>
    <xf numFmtId="0" fontId="10" fillId="0" borderId="0">
      <alignment vertical="center"/>
    </xf>
    <xf numFmtId="164" fontId="10" fillId="0" borderId="0" applyFont="0" applyFill="0" applyBorder="0" applyAlignment="0" applyProtection="0"/>
    <xf numFmtId="0" fontId="10" fillId="0" borderId="0">
      <alignment vertical="center"/>
    </xf>
    <xf numFmtId="0" fontId="8" fillId="0" borderId="0">
      <alignment vertical="center"/>
    </xf>
    <xf numFmtId="164" fontId="8" fillId="0" borderId="0" applyFont="0" applyFill="0" applyBorder="0" applyAlignment="0" applyProtection="0"/>
    <xf numFmtId="0" fontId="8" fillId="0" borderId="0">
      <alignment vertical="center"/>
    </xf>
    <xf numFmtId="43" fontId="61" fillId="0" borderId="0" applyFont="0" applyFill="0" applyBorder="0" applyAlignment="0" applyProtection="0"/>
    <xf numFmtId="0" fontId="4" fillId="0" borderId="0">
      <alignment vertical="center"/>
    </xf>
    <xf numFmtId="0" fontId="4" fillId="0" borderId="0">
      <alignment vertical="center"/>
    </xf>
    <xf numFmtId="164" fontId="4" fillId="0" borderId="0" applyFont="0" applyFill="0" applyBorder="0" applyAlignment="0" applyProtection="0"/>
    <xf numFmtId="0" fontId="4" fillId="0" borderId="0">
      <alignment vertical="center"/>
    </xf>
    <xf numFmtId="0" fontId="4" fillId="0" borderId="0">
      <alignment vertical="center"/>
    </xf>
    <xf numFmtId="164" fontId="4" fillId="0" borderId="0" applyFont="0" applyFill="0" applyBorder="0" applyAlignment="0" applyProtection="0"/>
    <xf numFmtId="0" fontId="4" fillId="0" borderId="0">
      <alignment vertical="center"/>
    </xf>
    <xf numFmtId="0" fontId="4" fillId="0" borderId="0">
      <alignment vertical="center"/>
    </xf>
    <xf numFmtId="164"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0" fontId="4" fillId="0" borderId="0">
      <alignment vertical="center"/>
    </xf>
    <xf numFmtId="167" fontId="4" fillId="0" borderId="0" applyFont="0" applyFill="0" applyBorder="0" applyAlignment="0" applyProtection="0"/>
    <xf numFmtId="0" fontId="4" fillId="0" borderId="0">
      <alignment vertical="center"/>
    </xf>
    <xf numFmtId="0" fontId="4" fillId="0" borderId="0">
      <alignment vertical="center"/>
    </xf>
    <xf numFmtId="167" fontId="4" fillId="0" borderId="0" applyFont="0" applyFill="0" applyBorder="0" applyAlignment="0" applyProtection="0"/>
    <xf numFmtId="0" fontId="4" fillId="0" borderId="0">
      <alignment vertical="center"/>
    </xf>
    <xf numFmtId="0" fontId="4" fillId="0" borderId="0">
      <alignment vertical="center"/>
    </xf>
    <xf numFmtId="167"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 fillId="0" borderId="0">
      <alignment vertical="center"/>
    </xf>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164"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375">
    <xf numFmtId="0" fontId="0" fillId="0" borderId="0" xfId="0">
      <alignment vertical="center"/>
    </xf>
    <xf numFmtId="0" fontId="12" fillId="0" borderId="0" xfId="0" applyFont="1" applyFill="1" applyBorder="1" applyAlignment="1">
      <alignment horizontal="left" vertical="center"/>
    </xf>
    <xf numFmtId="0" fontId="55" fillId="0" borderId="1" xfId="1" applyFont="1" applyFill="1" applyBorder="1">
      <alignment vertical="center"/>
    </xf>
    <xf numFmtId="0" fontId="9" fillId="0" borderId="1" xfId="0" applyFont="1" applyFill="1" applyBorder="1" applyAlignment="1">
      <alignment vertical="center" wrapText="1"/>
    </xf>
    <xf numFmtId="0" fontId="0" fillId="0" borderId="0" xfId="0" applyFill="1">
      <alignment vertical="center"/>
    </xf>
    <xf numFmtId="0" fontId="50" fillId="0" borderId="0" xfId="0" applyFont="1" applyFill="1">
      <alignment vertical="center"/>
    </xf>
    <xf numFmtId="0" fontId="50" fillId="0" borderId="1" xfId="0" applyFont="1" applyFill="1" applyBorder="1" applyAlignment="1">
      <alignment vertical="center" wrapText="1"/>
    </xf>
    <xf numFmtId="0" fontId="53" fillId="0" borderId="1" xfId="7" applyFont="1" applyFill="1" applyBorder="1" applyAlignment="1">
      <alignment horizontal="center" vertical="center"/>
    </xf>
    <xf numFmtId="0" fontId="53" fillId="0" borderId="1" xfId="7" applyFont="1" applyFill="1" applyBorder="1">
      <alignment vertical="center"/>
    </xf>
    <xf numFmtId="0" fontId="22" fillId="0" borderId="0" xfId="0" applyFont="1" applyFill="1">
      <alignment vertical="center"/>
    </xf>
    <xf numFmtId="0" fontId="40" fillId="0" borderId="0" xfId="0" applyFont="1" applyFill="1">
      <alignment vertical="center"/>
    </xf>
    <xf numFmtId="0" fontId="22" fillId="0" borderId="0" xfId="0" applyFont="1" applyFill="1" applyBorder="1">
      <alignment vertical="center"/>
    </xf>
    <xf numFmtId="0" fontId="0" fillId="0" borderId="0" xfId="0" applyFill="1" applyBorder="1">
      <alignment vertical="center"/>
    </xf>
    <xf numFmtId="0" fontId="19" fillId="0" borderId="0" xfId="0" applyFont="1" applyFill="1" applyAlignment="1">
      <alignment vertical="center"/>
    </xf>
    <xf numFmtId="0" fontId="38" fillId="0" borderId="0" xfId="0" applyFont="1" applyFill="1">
      <alignment vertical="center"/>
    </xf>
    <xf numFmtId="0" fontId="39" fillId="0" borderId="0" xfId="0" applyFont="1" applyFill="1">
      <alignment vertical="center"/>
    </xf>
    <xf numFmtId="0" fontId="39" fillId="0" borderId="0" xfId="0" applyFont="1" applyFill="1" applyAlignment="1">
      <alignment vertical="center"/>
    </xf>
    <xf numFmtId="0" fontId="18" fillId="0" borderId="0" xfId="0" applyFont="1" applyFill="1" applyAlignment="1">
      <alignment vertical="center"/>
    </xf>
    <xf numFmtId="0" fontId="0" fillId="0" borderId="0" xfId="0" applyFill="1" applyBorder="1" applyAlignment="1">
      <alignment vertical="center" wrapText="1"/>
    </xf>
    <xf numFmtId="0" fontId="18" fillId="0" borderId="0" xfId="0" applyFont="1" applyFill="1">
      <alignment vertical="center"/>
    </xf>
    <xf numFmtId="0" fontId="27" fillId="0" borderId="1" xfId="0" applyFont="1" applyFill="1" applyBorder="1" applyAlignment="1">
      <alignment horizontal="center" vertical="center" wrapText="1"/>
    </xf>
    <xf numFmtId="0" fontId="27" fillId="0" borderId="1" xfId="0" applyFont="1" applyFill="1" applyBorder="1" applyAlignment="1">
      <alignment horizontal="justify" vertical="center" wrapText="1"/>
    </xf>
    <xf numFmtId="0" fontId="24" fillId="0" borderId="1" xfId="0" applyFont="1" applyFill="1" applyBorder="1" applyAlignment="1">
      <alignment vertical="center"/>
    </xf>
    <xf numFmtId="0" fontId="22" fillId="0" borderId="1" xfId="0" applyFont="1" applyFill="1" applyBorder="1" applyAlignment="1">
      <alignment horizontal="center" vertical="top" wrapText="1"/>
    </xf>
    <xf numFmtId="0" fontId="26" fillId="0" borderId="1" xfId="0" applyFont="1" applyFill="1" applyBorder="1">
      <alignment vertical="center"/>
    </xf>
    <xf numFmtId="0" fontId="25" fillId="0" borderId="1" xfId="0" applyFont="1" applyFill="1" applyBorder="1">
      <alignment vertical="center"/>
    </xf>
    <xf numFmtId="0" fontId="22" fillId="0" borderId="0" xfId="0" applyFont="1" applyFill="1" applyBorder="1" applyAlignment="1">
      <alignment horizontal="center" vertical="top" wrapText="1"/>
    </xf>
    <xf numFmtId="0" fontId="26" fillId="0" borderId="0" xfId="0" applyFont="1" applyFill="1" applyBorder="1">
      <alignment vertical="center"/>
    </xf>
    <xf numFmtId="0" fontId="25" fillId="0" borderId="0" xfId="0" applyFont="1" applyFill="1" applyBorder="1">
      <alignment vertical="center"/>
    </xf>
    <xf numFmtId="0" fontId="23" fillId="0" borderId="0" xfId="0" applyFont="1" applyFill="1">
      <alignment vertical="center"/>
    </xf>
    <xf numFmtId="0" fontId="21" fillId="0" borderId="0" xfId="0" applyFont="1" applyFill="1" applyAlignment="1">
      <alignment vertical="center" wrapText="1"/>
    </xf>
    <xf numFmtId="0" fontId="29" fillId="0" borderId="0" xfId="0" applyFont="1" applyFill="1" applyAlignment="1">
      <alignment vertical="center" wrapText="1"/>
    </xf>
    <xf numFmtId="0" fontId="0" fillId="0" borderId="0" xfId="0" applyFill="1" applyAlignment="1">
      <alignment horizontal="left" vertical="center"/>
    </xf>
    <xf numFmtId="0" fontId="0" fillId="0" borderId="1" xfId="0" applyFill="1" applyBorder="1">
      <alignment vertical="center"/>
    </xf>
    <xf numFmtId="0" fontId="23" fillId="0" borderId="6" xfId="0" applyFont="1" applyFill="1" applyBorder="1" applyAlignment="1">
      <alignment horizontal="center" vertical="center"/>
    </xf>
    <xf numFmtId="0" fontId="23" fillId="0" borderId="8" xfId="0" applyFont="1" applyFill="1" applyBorder="1" applyAlignment="1">
      <alignment horizontal="center" vertical="center"/>
    </xf>
    <xf numFmtId="0" fontId="15"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32" fillId="0" borderId="1" xfId="1" applyFont="1" applyFill="1" applyBorder="1" applyAlignment="1">
      <alignment horizontal="center" vertical="center" wrapText="1"/>
    </xf>
    <xf numFmtId="0" fontId="9" fillId="0" borderId="0" xfId="0" applyFont="1" applyFill="1">
      <alignment vertical="center"/>
    </xf>
    <xf numFmtId="0" fontId="48" fillId="0" borderId="1" xfId="1" applyFont="1" applyFill="1" applyBorder="1" applyAlignment="1">
      <alignment vertical="center" wrapText="1"/>
    </xf>
    <xf numFmtId="0" fontId="11" fillId="0" borderId="1" xfId="0" applyFont="1" applyFill="1" applyBorder="1" applyAlignment="1">
      <alignment vertical="center" wrapText="1"/>
    </xf>
    <xf numFmtId="0" fontId="18" fillId="0" borderId="12" xfId="0" applyFont="1" applyFill="1" applyBorder="1" applyAlignment="1">
      <alignment horizontal="center" vertical="center"/>
    </xf>
    <xf numFmtId="0" fontId="14" fillId="0" borderId="1" xfId="0" applyFont="1" applyFill="1" applyBorder="1" applyAlignment="1">
      <alignment vertical="center" wrapText="1"/>
    </xf>
    <xf numFmtId="0" fontId="55" fillId="0" borderId="1" xfId="1" applyFont="1" applyFill="1" applyBorder="1" applyAlignment="1">
      <alignment vertical="center" wrapText="1"/>
    </xf>
    <xf numFmtId="0" fontId="32" fillId="0" borderId="7" xfId="1" applyFont="1" applyFill="1" applyBorder="1" applyAlignment="1">
      <alignment vertical="center" wrapText="1"/>
    </xf>
    <xf numFmtId="0" fontId="1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8" fillId="0" borderId="0" xfId="1" applyFill="1" applyBorder="1" applyAlignment="1">
      <alignment horizontal="left" vertical="center" wrapText="1"/>
    </xf>
    <xf numFmtId="0" fontId="0" fillId="0" borderId="0" xfId="0" applyFill="1" applyAlignment="1">
      <alignment horizontal="center" vertical="center"/>
    </xf>
    <xf numFmtId="0" fontId="14" fillId="0" borderId="1" xfId="0" applyFont="1" applyFill="1" applyBorder="1" applyAlignment="1">
      <alignment horizontal="justify" vertical="center" wrapText="1"/>
    </xf>
    <xf numFmtId="0" fontId="14" fillId="0" borderId="1"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49" fillId="3" borderId="1" xfId="0" applyFont="1" applyFill="1" applyBorder="1" applyAlignment="1">
      <alignment vertical="center" wrapText="1"/>
    </xf>
    <xf numFmtId="0" fontId="41" fillId="2" borderId="3" xfId="0" applyFont="1" applyFill="1" applyBorder="1" applyAlignment="1">
      <alignment vertical="center" wrapText="1"/>
    </xf>
    <xf numFmtId="0" fontId="37" fillId="2" borderId="1" xfId="0" applyFont="1" applyFill="1" applyBorder="1" applyAlignment="1">
      <alignment horizontal="center" vertical="center" wrapText="1"/>
    </xf>
    <xf numFmtId="0" fontId="49" fillId="2" borderId="1" xfId="0" applyFont="1" applyFill="1" applyBorder="1">
      <alignment vertical="center"/>
    </xf>
    <xf numFmtId="0" fontId="36" fillId="3" borderId="1" xfId="0" applyFont="1" applyFill="1" applyBorder="1" applyAlignment="1">
      <alignment horizontal="center" vertical="center" wrapText="1"/>
    </xf>
    <xf numFmtId="0" fontId="36" fillId="3" borderId="1" xfId="0" applyFont="1" applyFill="1" applyBorder="1" applyAlignment="1">
      <alignment horizontal="left" vertical="center" wrapText="1"/>
    </xf>
    <xf numFmtId="0" fontId="44" fillId="3" borderId="1" xfId="0" applyFont="1" applyFill="1" applyBorder="1" applyAlignment="1">
      <alignment horizontal="left" vertical="center" wrapText="1"/>
    </xf>
    <xf numFmtId="0" fontId="32" fillId="3" borderId="1" xfId="1" applyFont="1" applyFill="1" applyBorder="1" applyAlignment="1">
      <alignment vertical="center" wrapText="1"/>
    </xf>
    <xf numFmtId="16" fontId="36" fillId="3"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9" fontId="20" fillId="2"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0" fontId="56" fillId="3" borderId="0" xfId="0" applyFont="1" applyFill="1" applyAlignment="1">
      <alignment horizontal="left" vertical="center" wrapText="1"/>
    </xf>
    <xf numFmtId="0" fontId="22" fillId="3" borderId="1" xfId="0" applyFont="1" applyFill="1" applyBorder="1" applyAlignment="1">
      <alignment horizontal="left" vertical="center" wrapText="1"/>
    </xf>
    <xf numFmtId="9" fontId="22" fillId="3" borderId="1" xfId="0" applyNumberFormat="1" applyFont="1" applyFill="1" applyBorder="1" applyAlignment="1">
      <alignment horizontal="center" vertical="center" wrapText="1"/>
    </xf>
    <xf numFmtId="9" fontId="36" fillId="3" borderId="1" xfId="0" applyNumberFormat="1" applyFont="1" applyFill="1" applyBorder="1" applyAlignment="1">
      <alignment horizontal="center" vertical="center" wrapText="1"/>
    </xf>
    <xf numFmtId="0" fontId="45" fillId="3" borderId="1" xfId="0" applyFont="1" applyFill="1" applyBorder="1" applyAlignment="1">
      <alignment horizontal="left" vertical="center" wrapText="1"/>
    </xf>
    <xf numFmtId="0" fontId="46" fillId="3" borderId="1" xfId="1" applyFont="1" applyFill="1" applyBorder="1" applyAlignment="1">
      <alignment horizontal="left" vertical="center" wrapText="1"/>
    </xf>
    <xf numFmtId="0" fontId="47" fillId="3" borderId="1" xfId="0" applyFont="1" applyFill="1" applyBorder="1" applyAlignment="1">
      <alignment horizontal="left" vertical="center"/>
    </xf>
    <xf numFmtId="0" fontId="20" fillId="2" borderId="1" xfId="0" applyFont="1" applyFill="1" applyBorder="1">
      <alignment vertical="center"/>
    </xf>
    <xf numFmtId="0" fontId="18" fillId="2" borderId="1" xfId="0" applyFont="1" applyFill="1" applyBorder="1">
      <alignment vertical="center"/>
    </xf>
    <xf numFmtId="0" fontId="22" fillId="3" borderId="1" xfId="0" applyFont="1" applyFill="1" applyBorder="1">
      <alignment vertical="center"/>
    </xf>
    <xf numFmtId="0" fontId="0" fillId="3" borderId="1" xfId="0" applyFill="1" applyBorder="1" applyAlignment="1">
      <alignment horizontal="center" vertical="center"/>
    </xf>
    <xf numFmtId="9" fontId="0" fillId="3" borderId="1" xfId="0" applyNumberFormat="1" applyFill="1" applyBorder="1" applyAlignment="1">
      <alignment horizontal="center" vertical="center"/>
    </xf>
    <xf numFmtId="0" fontId="0" fillId="3" borderId="1" xfId="0" applyFill="1" applyBorder="1">
      <alignment vertical="center"/>
    </xf>
    <xf numFmtId="0" fontId="0" fillId="2" borderId="1" xfId="0" applyFill="1" applyBorder="1">
      <alignment vertical="center"/>
    </xf>
    <xf numFmtId="0" fontId="23" fillId="3" borderId="14" xfId="0" applyFont="1" applyFill="1" applyBorder="1" applyAlignment="1">
      <alignment horizontal="center" vertical="center"/>
    </xf>
    <xf numFmtId="0" fontId="23" fillId="3" borderId="2" xfId="0" applyFont="1" applyFill="1" applyBorder="1" applyAlignment="1">
      <alignment horizontal="center" vertical="center"/>
    </xf>
    <xf numFmtId="0" fontId="0" fillId="3" borderId="0" xfId="0" applyFill="1">
      <alignment vertical="center"/>
    </xf>
    <xf numFmtId="0" fontId="0" fillId="3" borderId="1" xfId="0" applyFill="1" applyBorder="1" applyAlignment="1">
      <alignment horizontal="left" vertical="center"/>
    </xf>
    <xf numFmtId="0" fontId="23" fillId="3" borderId="1" xfId="0" applyFont="1" applyFill="1" applyBorder="1" applyAlignment="1">
      <alignment horizontal="left" vertical="center"/>
    </xf>
    <xf numFmtId="0" fontId="18" fillId="2" borderId="1" xfId="0" applyFont="1" applyFill="1" applyBorder="1" applyAlignment="1">
      <alignment horizontal="center" vertical="center"/>
    </xf>
    <xf numFmtId="0" fontId="18" fillId="2" borderId="3" xfId="0" applyFont="1" applyFill="1" applyBorder="1" applyAlignment="1">
      <alignment horizontal="center" vertical="center"/>
    </xf>
    <xf numFmtId="0" fontId="30" fillId="3" borderId="1" xfId="0" applyFont="1" applyFill="1" applyBorder="1" applyAlignment="1">
      <alignment vertical="center" wrapText="1"/>
    </xf>
    <xf numFmtId="0" fontId="30" fillId="3" borderId="1" xfId="0" applyFont="1" applyFill="1" applyBorder="1" applyAlignment="1">
      <alignment horizontal="left" vertical="center" wrapText="1"/>
    </xf>
    <xf numFmtId="0" fontId="0" fillId="2" borderId="0" xfId="0" applyFill="1">
      <alignment vertical="center"/>
    </xf>
    <xf numFmtId="0" fontId="6" fillId="2" borderId="0" xfId="0" applyFont="1" applyFill="1">
      <alignment vertical="center"/>
    </xf>
    <xf numFmtId="0" fontId="28" fillId="3" borderId="1" xfId="1" applyFill="1" applyBorder="1" applyAlignment="1">
      <alignment vertical="center" wrapText="1"/>
    </xf>
    <xf numFmtId="0" fontId="9" fillId="2" borderId="8" xfId="0" applyFont="1" applyFill="1" applyBorder="1">
      <alignment vertical="center"/>
    </xf>
    <xf numFmtId="0" fontId="39" fillId="2" borderId="3" xfId="0" applyFont="1" applyFill="1" applyBorder="1">
      <alignment vertical="center"/>
    </xf>
    <xf numFmtId="0" fontId="39" fillId="2" borderId="4" xfId="0" applyFont="1" applyFill="1" applyBorder="1">
      <alignment vertical="center"/>
    </xf>
    <xf numFmtId="0" fontId="9" fillId="2" borderId="4" xfId="0" applyFont="1" applyFill="1" applyBorder="1">
      <alignment vertical="center"/>
    </xf>
    <xf numFmtId="0" fontId="9" fillId="2" borderId="5" xfId="0" applyFont="1" applyFill="1" applyBorder="1">
      <alignment vertical="center"/>
    </xf>
    <xf numFmtId="0" fontId="18" fillId="2" borderId="1" xfId="4" applyFont="1" applyFill="1" applyBorder="1" applyAlignment="1">
      <alignment horizontal="center" vertical="center"/>
    </xf>
    <xf numFmtId="0" fontId="33" fillId="2" borderId="1" xfId="4" applyFont="1" applyFill="1" applyBorder="1" applyAlignment="1">
      <alignment horizontal="center" vertical="center"/>
    </xf>
    <xf numFmtId="0" fontId="6" fillId="3" borderId="1" xfId="4" applyFont="1" applyFill="1" applyBorder="1" applyAlignment="1">
      <alignment horizontal="center" vertical="center"/>
    </xf>
    <xf numFmtId="0" fontId="34" fillId="3" borderId="1" xfId="4" applyFont="1" applyFill="1" applyBorder="1" applyAlignment="1">
      <alignment horizontal="left" vertical="center" wrapText="1"/>
    </xf>
    <xf numFmtId="3" fontId="6" fillId="3" borderId="1" xfId="4" applyNumberFormat="1" applyFont="1" applyFill="1" applyBorder="1" applyAlignment="1">
      <alignment horizontal="center" vertical="center"/>
    </xf>
    <xf numFmtId="0" fontId="18" fillId="3" borderId="1" xfId="4" applyFont="1" applyFill="1" applyBorder="1" applyAlignment="1">
      <alignment horizontal="center" vertical="center"/>
    </xf>
    <xf numFmtId="0" fontId="33" fillId="3" borderId="1" xfId="4" applyFont="1" applyFill="1" applyBorder="1" applyAlignment="1">
      <alignment horizontal="left" vertical="center" wrapText="1"/>
    </xf>
    <xf numFmtId="3" fontId="18" fillId="3" borderId="1" xfId="4" applyNumberFormat="1" applyFont="1" applyFill="1" applyBorder="1" applyAlignment="1">
      <alignment horizontal="center" vertical="center" wrapText="1"/>
    </xf>
    <xf numFmtId="3" fontId="18" fillId="3" borderId="1" xfId="4" applyNumberFormat="1" applyFont="1" applyFill="1" applyBorder="1" applyAlignment="1">
      <alignment horizontal="center" vertical="center"/>
    </xf>
    <xf numFmtId="164" fontId="18" fillId="3" borderId="1" xfId="3" applyFont="1" applyFill="1" applyBorder="1" applyAlignment="1">
      <alignment horizontal="center" vertical="center"/>
    </xf>
    <xf numFmtId="164" fontId="6" fillId="3" borderId="7" xfId="3" applyFont="1" applyFill="1" applyBorder="1" applyAlignment="1">
      <alignment horizontal="center" vertical="center"/>
    </xf>
    <xf numFmtId="0" fontId="43" fillId="3" borderId="1" xfId="4" applyFill="1" applyBorder="1" applyAlignment="1">
      <alignment horizontal="center" vertical="center"/>
    </xf>
    <xf numFmtId="0" fontId="34" fillId="3" borderId="1" xfId="4" applyFont="1" applyFill="1" applyBorder="1" applyAlignment="1">
      <alignment vertical="center"/>
    </xf>
    <xf numFmtId="0" fontId="18" fillId="3" borderId="1" xfId="0" applyFont="1" applyFill="1" applyBorder="1" applyAlignment="1">
      <alignment horizontal="center" vertical="center"/>
    </xf>
    <xf numFmtId="0" fontId="33" fillId="3" borderId="1" xfId="4" applyFont="1" applyFill="1" applyBorder="1" applyAlignment="1">
      <alignment vertical="center" wrapText="1"/>
    </xf>
    <xf numFmtId="3" fontId="18" fillId="3" borderId="1" xfId="0" applyNumberFormat="1" applyFont="1" applyFill="1" applyBorder="1" applyAlignment="1">
      <alignment horizontal="center" vertical="center"/>
    </xf>
    <xf numFmtId="164" fontId="18" fillId="3" borderId="1" xfId="3" applyFont="1" applyFill="1" applyBorder="1" applyAlignment="1">
      <alignment vertical="center" wrapText="1"/>
    </xf>
    <xf numFmtId="3" fontId="0" fillId="3" borderId="1" xfId="0" applyNumberFormat="1" applyFont="1" applyFill="1" applyBorder="1" applyAlignment="1">
      <alignment horizontal="center" vertical="center"/>
    </xf>
    <xf numFmtId="164" fontId="18" fillId="3" borderId="1" xfId="3" applyFont="1" applyFill="1" applyBorder="1" applyAlignment="1">
      <alignment vertical="center"/>
    </xf>
    <xf numFmtId="0" fontId="34" fillId="3" borderId="1" xfId="0" applyFont="1" applyFill="1" applyBorder="1" applyAlignment="1">
      <alignment vertical="center" wrapText="1"/>
    </xf>
    <xf numFmtId="0" fontId="40" fillId="2" borderId="3" xfId="0" applyFont="1" applyFill="1" applyBorder="1">
      <alignment vertical="center"/>
    </xf>
    <xf numFmtId="0" fontId="0" fillId="2" borderId="4" xfId="0" applyFill="1" applyBorder="1">
      <alignment vertical="center"/>
    </xf>
    <xf numFmtId="0" fontId="0" fillId="2" borderId="5" xfId="0" applyFill="1" applyBorder="1">
      <alignment vertical="center"/>
    </xf>
    <xf numFmtId="0" fontId="18" fillId="2" borderId="1" xfId="0" applyFont="1" applyFill="1" applyBorder="1" applyAlignment="1">
      <alignment horizontal="center" vertical="center" wrapText="1"/>
    </xf>
    <xf numFmtId="0" fontId="51" fillId="2" borderId="0" xfId="0" applyFont="1" applyFill="1">
      <alignment vertical="center"/>
    </xf>
    <xf numFmtId="0" fontId="50" fillId="2" borderId="0" xfId="0" applyFont="1" applyFill="1">
      <alignment vertical="center"/>
    </xf>
    <xf numFmtId="0" fontId="54" fillId="2" borderId="1" xfId="0" applyFont="1" applyFill="1" applyBorder="1" applyAlignment="1">
      <alignment vertical="center" wrapText="1"/>
    </xf>
    <xf numFmtId="0" fontId="54" fillId="2" borderId="1" xfId="0" applyFont="1" applyFill="1" applyBorder="1">
      <alignment vertical="center"/>
    </xf>
    <xf numFmtId="0" fontId="52" fillId="2" borderId="1" xfId="0" applyFont="1" applyFill="1" applyBorder="1">
      <alignment vertical="center"/>
    </xf>
    <xf numFmtId="0" fontId="53" fillId="3" borderId="1" xfId="7" applyFont="1" applyFill="1" applyBorder="1" applyAlignment="1">
      <alignment horizontal="center" vertical="center" wrapText="1"/>
    </xf>
    <xf numFmtId="0" fontId="7" fillId="3" borderId="1" xfId="0" applyFont="1" applyFill="1" applyBorder="1" applyAlignment="1">
      <alignment vertical="center" wrapText="1"/>
    </xf>
    <xf numFmtId="0" fontId="53" fillId="3" borderId="1" xfId="0" applyFont="1" applyFill="1" applyBorder="1" applyAlignment="1">
      <alignment vertical="center" wrapText="1"/>
    </xf>
    <xf numFmtId="0" fontId="50" fillId="3" borderId="1" xfId="0" applyFont="1" applyFill="1" applyBorder="1" applyAlignment="1">
      <alignment vertical="center" wrapText="1"/>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4" fillId="3" borderId="1" xfId="0" applyFont="1" applyFill="1" applyBorder="1" applyAlignment="1">
      <alignment horizontal="justify" vertical="center" wrapText="1"/>
    </xf>
    <xf numFmtId="0" fontId="14"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53" fillId="2" borderId="1" xfId="0" applyFont="1" applyFill="1" applyBorder="1">
      <alignment vertical="center"/>
    </xf>
    <xf numFmtId="0" fontId="50" fillId="2" borderId="1" xfId="0" applyFont="1" applyFill="1" applyBorder="1" applyAlignment="1">
      <alignment vertical="center" wrapText="1"/>
    </xf>
    <xf numFmtId="0" fontId="20" fillId="2" borderId="1" xfId="0" applyFont="1" applyFill="1" applyBorder="1" applyAlignment="1">
      <alignment horizontal="center" vertical="center"/>
    </xf>
    <xf numFmtId="0" fontId="30" fillId="0" borderId="7" xfId="0" applyFont="1" applyFill="1" applyBorder="1" applyAlignment="1">
      <alignment horizontal="center" vertical="center" wrapText="1"/>
    </xf>
    <xf numFmtId="0" fontId="32" fillId="0" borderId="7" xfId="1" applyFont="1" applyFill="1" applyBorder="1" applyAlignment="1">
      <alignment horizontal="center" vertical="center" wrapText="1"/>
    </xf>
    <xf numFmtId="0" fontId="30" fillId="0" borderId="7" xfId="0" applyFont="1" applyFill="1" applyBorder="1" applyAlignment="1">
      <alignment horizontal="left" vertical="center" wrapText="1"/>
    </xf>
    <xf numFmtId="0" fontId="9" fillId="0" borderId="12" xfId="0" applyFont="1" applyFill="1" applyBorder="1">
      <alignment vertical="center"/>
    </xf>
    <xf numFmtId="0" fontId="55" fillId="0" borderId="7" xfId="1" applyFont="1" applyFill="1" applyBorder="1" applyAlignment="1">
      <alignment horizontal="center" vertical="center" wrapText="1"/>
    </xf>
    <xf numFmtId="0" fontId="18" fillId="0" borderId="7" xfId="4" applyFont="1" applyFill="1" applyBorder="1" applyAlignment="1">
      <alignment horizontal="center" vertical="center" wrapText="1"/>
    </xf>
    <xf numFmtId="0" fontId="32" fillId="2" borderId="5" xfId="1" applyFont="1" applyFill="1" applyBorder="1" applyAlignment="1">
      <alignment vertical="center" wrapText="1"/>
    </xf>
    <xf numFmtId="0" fontId="0" fillId="0" borderId="0" xfId="0" applyFill="1" applyBorder="1" applyAlignment="1">
      <alignment horizontal="center" vertical="center"/>
    </xf>
    <xf numFmtId="0" fontId="18" fillId="2" borderId="1"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0" xfId="0" applyFill="1" applyBorder="1" applyAlignment="1">
      <alignment horizontal="center" vertical="center"/>
    </xf>
    <xf numFmtId="0" fontId="0" fillId="0" borderId="15" xfId="0" applyFill="1" applyBorder="1" applyAlignment="1">
      <alignment horizontal="center" vertical="center"/>
    </xf>
    <xf numFmtId="0" fontId="0" fillId="0" borderId="14" xfId="0" applyFill="1" applyBorder="1" applyAlignment="1">
      <alignment horizontal="center" vertical="center"/>
    </xf>
    <xf numFmtId="0" fontId="0" fillId="0" borderId="2" xfId="0" applyFill="1" applyBorder="1" applyAlignment="1">
      <alignment horizontal="center" vertical="center"/>
    </xf>
    <xf numFmtId="0" fontId="0" fillId="0" borderId="8" xfId="0" applyFill="1" applyBorder="1" applyAlignment="1">
      <alignment horizontal="center" vertical="center"/>
    </xf>
    <xf numFmtId="0" fontId="0" fillId="0" borderId="9" xfId="0" applyBorder="1" applyAlignment="1">
      <alignment vertical="center" wrapText="1"/>
    </xf>
    <xf numFmtId="0" fontId="0" fillId="0" borderId="0" xfId="0" applyFill="1" applyBorder="1" applyAlignment="1">
      <alignment vertical="center"/>
    </xf>
    <xf numFmtId="165" fontId="0" fillId="4" borderId="1" xfId="11" applyNumberFormat="1" applyFont="1" applyFill="1" applyBorder="1"/>
    <xf numFmtId="0" fontId="18" fillId="3" borderId="3" xfId="0" applyFont="1" applyFill="1" applyBorder="1" applyAlignment="1"/>
    <xf numFmtId="166" fontId="18" fillId="3" borderId="1" xfId="11" applyNumberFormat="1" applyFont="1" applyFill="1" applyBorder="1"/>
    <xf numFmtId="165" fontId="18" fillId="3" borderId="1" xfId="11" applyNumberFormat="1" applyFont="1" applyFill="1" applyBorder="1"/>
    <xf numFmtId="165" fontId="0" fillId="4" borderId="0" xfId="11" applyNumberFormat="1" applyFont="1" applyFill="1"/>
    <xf numFmtId="0" fontId="62" fillId="4" borderId="1" xfId="0" applyFont="1" applyFill="1" applyBorder="1" applyAlignment="1">
      <alignment vertical="center" wrapText="1"/>
    </xf>
    <xf numFmtId="0" fontId="52" fillId="4" borderId="1" xfId="0" applyFont="1" applyFill="1" applyBorder="1" applyAlignment="1">
      <alignment vertical="center"/>
    </xf>
    <xf numFmtId="166" fontId="52" fillId="4" borderId="1" xfId="11" applyNumberFormat="1" applyFont="1" applyFill="1" applyBorder="1" applyAlignment="1">
      <alignment horizontal="center" vertical="center" wrapText="1"/>
    </xf>
    <xf numFmtId="166" fontId="52" fillId="4" borderId="1" xfId="11" applyNumberFormat="1" applyFont="1" applyFill="1" applyBorder="1" applyAlignment="1">
      <alignment horizontal="center" vertical="center"/>
    </xf>
    <xf numFmtId="0" fontId="52" fillId="4" borderId="1" xfId="0" applyFont="1" applyFill="1" applyBorder="1" applyAlignment="1">
      <alignment horizontal="center" vertical="center"/>
    </xf>
    <xf numFmtId="0" fontId="53" fillId="3" borderId="1" xfId="0" applyFont="1" applyFill="1" applyBorder="1" applyAlignment="1">
      <alignment horizontal="center" vertical="center"/>
    </xf>
    <xf numFmtId="0" fontId="50" fillId="3" borderId="1" xfId="0" applyFont="1" applyFill="1" applyBorder="1" applyAlignment="1">
      <alignment horizontal="left" vertical="center" wrapText="1"/>
    </xf>
    <xf numFmtId="0" fontId="50" fillId="3" borderId="1" xfId="0" applyFont="1" applyFill="1" applyBorder="1" applyAlignment="1">
      <alignment horizontal="center" vertical="center" wrapText="1"/>
    </xf>
    <xf numFmtId="0" fontId="52" fillId="2" borderId="0" xfId="0" applyFont="1" applyFill="1">
      <alignment vertical="center"/>
    </xf>
    <xf numFmtId="0" fontId="52" fillId="2" borderId="1" xfId="0" applyFont="1" applyFill="1" applyBorder="1" applyAlignment="1">
      <alignment horizontal="center" vertical="center"/>
    </xf>
    <xf numFmtId="0" fontId="52" fillId="2" borderId="1" xfId="0" applyFont="1" applyFill="1" applyBorder="1" applyAlignment="1">
      <alignment horizontal="center" vertical="center" wrapText="1"/>
    </xf>
    <xf numFmtId="0" fontId="50" fillId="3" borderId="1" xfId="2" applyFont="1" applyFill="1" applyBorder="1" applyAlignment="1">
      <alignment horizontal="center" vertical="center"/>
    </xf>
    <xf numFmtId="3" fontId="50" fillId="3" borderId="1" xfId="2" applyNumberFormat="1" applyFont="1" applyFill="1" applyBorder="1" applyAlignment="1">
      <alignment horizontal="center" vertical="center"/>
    </xf>
    <xf numFmtId="0" fontId="50" fillId="3" borderId="1" xfId="2" applyFont="1" applyFill="1" applyBorder="1" applyAlignment="1">
      <alignment horizontal="center" vertical="center" wrapText="1"/>
    </xf>
    <xf numFmtId="0" fontId="53" fillId="0" borderId="0" xfId="0" applyFont="1" applyFill="1" applyBorder="1" applyAlignment="1">
      <alignment horizontal="center" vertical="center"/>
    </xf>
    <xf numFmtId="0" fontId="50" fillId="2" borderId="9" xfId="0" applyFont="1" applyFill="1" applyBorder="1" applyAlignment="1">
      <alignment horizontal="center" vertical="center" wrapText="1"/>
    </xf>
    <xf numFmtId="0" fontId="59" fillId="3" borderId="1" xfId="0" applyFont="1" applyFill="1" applyBorder="1" applyAlignment="1">
      <alignment horizontal="justify" vertical="center" wrapText="1"/>
    </xf>
    <xf numFmtId="0" fontId="5" fillId="0" borderId="0" xfId="0" applyFont="1" applyAlignment="1">
      <alignment vertical="center" wrapText="1"/>
    </xf>
    <xf numFmtId="0" fontId="65" fillId="0" borderId="0" xfId="0" applyFont="1" applyFill="1" applyBorder="1" applyAlignment="1">
      <alignment horizontal="center" vertical="center"/>
    </xf>
    <xf numFmtId="0" fontId="65" fillId="0" borderId="0" xfId="0" applyFont="1" applyFill="1" applyBorder="1" applyAlignment="1">
      <alignment horizontal="center" vertical="center" wrapText="1"/>
    </xf>
    <xf numFmtId="9" fontId="65" fillId="0" borderId="0" xfId="0" applyNumberFormat="1" applyFont="1" applyFill="1" applyBorder="1" applyAlignment="1">
      <alignment horizontal="center" vertical="center"/>
    </xf>
    <xf numFmtId="0" fontId="32" fillId="0" borderId="5" xfId="1" applyFont="1" applyFill="1" applyBorder="1" applyAlignment="1">
      <alignment horizontal="center" vertical="center" wrapText="1"/>
    </xf>
    <xf numFmtId="0" fontId="48" fillId="0" borderId="5" xfId="1" applyFont="1" applyFill="1" applyBorder="1" applyAlignment="1">
      <alignment vertical="center" wrapText="1"/>
    </xf>
    <xf numFmtId="0" fontId="30" fillId="0" borderId="0" xfId="0" applyFont="1" applyBorder="1" applyAlignment="1">
      <alignment vertical="center" wrapText="1"/>
    </xf>
    <xf numFmtId="0" fontId="67" fillId="0" borderId="0" xfId="0" applyFont="1" applyFill="1" applyBorder="1" applyAlignment="1">
      <alignment horizontal="center" vertical="center"/>
    </xf>
    <xf numFmtId="0" fontId="67" fillId="0" borderId="0" xfId="0" applyFont="1" applyFill="1" applyBorder="1" applyAlignment="1">
      <alignment horizontal="center" vertical="center" wrapText="1"/>
    </xf>
    <xf numFmtId="9" fontId="67" fillId="0" borderId="0" xfId="0" applyNumberFormat="1" applyFont="1" applyFill="1" applyBorder="1" applyAlignment="1">
      <alignment horizontal="center" vertical="center"/>
    </xf>
    <xf numFmtId="0" fontId="30" fillId="0" borderId="1" xfId="0" applyFont="1" applyBorder="1" applyAlignment="1">
      <alignment horizontal="center" vertical="center"/>
    </xf>
    <xf numFmtId="0" fontId="67" fillId="5" borderId="1" xfId="0" applyFont="1" applyFill="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vertical="center" wrapText="1"/>
    </xf>
    <xf numFmtId="10" fontId="30" fillId="0" borderId="3" xfId="0" applyNumberFormat="1" applyFont="1" applyBorder="1" applyAlignment="1">
      <alignment horizontal="center" vertical="center"/>
    </xf>
    <xf numFmtId="0" fontId="65" fillId="7" borderId="1" xfId="0" applyFont="1" applyFill="1" applyBorder="1" applyAlignment="1">
      <alignment horizontal="center" vertical="center"/>
    </xf>
    <xf numFmtId="0" fontId="66" fillId="5" borderId="1" xfId="0" applyFont="1" applyFill="1" applyBorder="1" applyAlignment="1">
      <alignment horizontal="center" vertical="center"/>
    </xf>
    <xf numFmtId="0" fontId="66" fillId="5" borderId="1" xfId="0" applyFont="1" applyFill="1" applyBorder="1" applyAlignment="1">
      <alignment horizontal="center" vertical="center" wrapText="1"/>
    </xf>
    <xf numFmtId="0" fontId="68" fillId="0" borderId="1" xfId="0" applyFont="1" applyBorder="1">
      <alignment vertical="center"/>
    </xf>
    <xf numFmtId="0" fontId="50" fillId="3" borderId="11" xfId="0" applyFont="1" applyFill="1" applyBorder="1" applyAlignment="1">
      <alignment horizontal="center" vertical="center" wrapText="1"/>
    </xf>
    <xf numFmtId="0" fontId="50" fillId="3" borderId="11" xfId="0" applyFont="1" applyFill="1" applyBorder="1">
      <alignment vertical="center"/>
    </xf>
    <xf numFmtId="0" fontId="67" fillId="5" borderId="9" xfId="0" applyFont="1" applyFill="1" applyBorder="1" applyAlignment="1">
      <alignment horizontal="center" vertical="center"/>
    </xf>
    <xf numFmtId="0" fontId="67" fillId="5" borderId="9" xfId="0" applyFont="1" applyFill="1" applyBorder="1" applyAlignment="1">
      <alignment horizontal="center" vertical="center" wrapText="1"/>
    </xf>
    <xf numFmtId="0" fontId="67" fillId="5" borderId="14" xfId="0" applyFont="1" applyFill="1" applyBorder="1" applyAlignment="1">
      <alignment horizontal="center" vertical="center" wrapText="1"/>
    </xf>
    <xf numFmtId="9" fontId="67" fillId="6" borderId="3" xfId="0" applyNumberFormat="1" applyFont="1" applyFill="1" applyBorder="1" applyAlignment="1">
      <alignment horizontal="center" vertical="center" wrapText="1"/>
    </xf>
    <xf numFmtId="0" fontId="68" fillId="0" borderId="1" xfId="0" applyFont="1" applyBorder="1" applyAlignment="1">
      <alignment horizontal="center" vertical="center"/>
    </xf>
    <xf numFmtId="10" fontId="68" fillId="0" borderId="1" xfId="0" applyNumberFormat="1" applyFont="1" applyBorder="1" applyAlignment="1">
      <alignment horizontal="center" vertical="center"/>
    </xf>
    <xf numFmtId="0" fontId="69" fillId="7" borderId="1" xfId="0" applyFont="1" applyFill="1" applyBorder="1" applyAlignment="1">
      <alignment horizontal="center" vertical="center"/>
    </xf>
    <xf numFmtId="9" fontId="69" fillId="7" borderId="1" xfId="0" applyNumberFormat="1" applyFont="1" applyFill="1" applyBorder="1" applyAlignment="1">
      <alignment horizontal="center" vertical="center"/>
    </xf>
    <xf numFmtId="1" fontId="67" fillId="6" borderId="3" xfId="0" applyNumberFormat="1" applyFont="1" applyFill="1" applyBorder="1" applyAlignment="1">
      <alignment horizontal="center" vertical="center" wrapText="1"/>
    </xf>
    <xf numFmtId="0" fontId="50" fillId="0" borderId="1" xfId="0" applyFont="1" applyBorder="1" applyAlignment="1">
      <alignment horizontal="center" vertical="center"/>
    </xf>
    <xf numFmtId="0" fontId="8" fillId="3" borderId="3" xfId="0" applyFont="1" applyFill="1" applyBorder="1" applyAlignment="1">
      <alignment horizontal="center" vertical="center"/>
    </xf>
    <xf numFmtId="0" fontId="8" fillId="3" borderId="5" xfId="0" applyFont="1" applyFill="1" applyBorder="1" applyAlignment="1">
      <alignment horizontal="center" vertical="center"/>
    </xf>
    <xf numFmtId="0" fontId="72" fillId="3" borderId="1" xfId="0" applyFont="1" applyFill="1" applyBorder="1" applyAlignment="1">
      <alignment horizontal="left" vertical="center" wrapText="1"/>
    </xf>
    <xf numFmtId="0" fontId="53" fillId="3" borderId="1" xfId="0" applyFont="1" applyFill="1" applyBorder="1" applyAlignment="1">
      <alignment horizontal="center" vertical="center" wrapText="1"/>
    </xf>
    <xf numFmtId="0" fontId="50" fillId="3" borderId="1" xfId="0" applyFont="1" applyFill="1" applyBorder="1" applyAlignment="1">
      <alignment horizontal="left" vertical="center" wrapText="1"/>
    </xf>
    <xf numFmtId="0" fontId="50" fillId="3" borderId="11" xfId="0" applyFont="1" applyFill="1" applyBorder="1" applyAlignment="1">
      <alignment vertical="center" wrapText="1"/>
    </xf>
    <xf numFmtId="0" fontId="50" fillId="3" borderId="1" xfId="0" applyFont="1" applyFill="1" applyBorder="1" applyAlignment="1">
      <alignment horizontal="center" vertical="center" wrapText="1"/>
    </xf>
    <xf numFmtId="0" fontId="50" fillId="3" borderId="1" xfId="25" applyFont="1" applyFill="1" applyBorder="1" applyAlignment="1">
      <alignment horizontal="center" vertical="center" wrapText="1"/>
    </xf>
    <xf numFmtId="0" fontId="50" fillId="3" borderId="1" xfId="25" applyFont="1" applyFill="1" applyBorder="1" applyAlignment="1">
      <alignment horizontal="justify" vertical="center"/>
    </xf>
    <xf numFmtId="0" fontId="4" fillId="3" borderId="1" xfId="25" applyFill="1" applyBorder="1">
      <alignment vertical="center"/>
    </xf>
    <xf numFmtId="0" fontId="30" fillId="3" borderId="1" xfId="25" applyFont="1" applyFill="1" applyBorder="1" applyAlignment="1">
      <alignment horizontal="center" vertical="center" wrapText="1"/>
    </xf>
    <xf numFmtId="0" fontId="50" fillId="3" borderId="1" xfId="25" applyFont="1" applyFill="1" applyBorder="1" applyAlignment="1">
      <alignment horizontal="center" vertical="center" wrapText="1"/>
    </xf>
    <xf numFmtId="0" fontId="4" fillId="3" borderId="1" xfId="25" applyFill="1" applyBorder="1">
      <alignment vertical="center"/>
    </xf>
    <xf numFmtId="0" fontId="30" fillId="3" borderId="1" xfId="25" applyFont="1" applyFill="1" applyBorder="1" applyAlignment="1">
      <alignment horizontal="center" vertical="center" wrapText="1"/>
    </xf>
    <xf numFmtId="0" fontId="50" fillId="3" borderId="1" xfId="25" applyFont="1" applyFill="1" applyBorder="1" applyAlignment="1">
      <alignment vertical="center" wrapText="1"/>
    </xf>
    <xf numFmtId="0" fontId="50" fillId="3" borderId="1" xfId="25" applyFont="1" applyFill="1" applyBorder="1" applyAlignment="1">
      <alignment vertical="center" wrapText="1"/>
    </xf>
    <xf numFmtId="0" fontId="50" fillId="3" borderId="1" xfId="25" applyFont="1" applyFill="1" applyBorder="1" applyAlignment="1">
      <alignment horizontal="justify" vertical="center"/>
    </xf>
    <xf numFmtId="0" fontId="5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3" fillId="3" borderId="1" xfId="0" applyFont="1" applyFill="1" applyBorder="1" applyAlignment="1">
      <alignment horizontal="center" vertical="center" wrapText="1"/>
    </xf>
    <xf numFmtId="0" fontId="53" fillId="3" borderId="9" xfId="0" applyFont="1" applyFill="1" applyBorder="1" applyAlignment="1">
      <alignment vertical="center" wrapText="1"/>
    </xf>
    <xf numFmtId="0" fontId="28" fillId="3" borderId="1" xfId="1" applyFill="1" applyBorder="1" applyAlignment="1">
      <alignment vertical="center" wrapText="1"/>
    </xf>
    <xf numFmtId="0" fontId="28" fillId="3" borderId="1" xfId="1" applyFill="1" applyBorder="1" applyAlignment="1">
      <alignment horizontal="left" vertical="center" wrapText="1"/>
    </xf>
    <xf numFmtId="0" fontId="53" fillId="3" borderId="1" xfId="44" applyFont="1" applyFill="1" applyBorder="1" applyAlignment="1">
      <alignment horizontal="center" vertical="center" wrapText="1"/>
    </xf>
    <xf numFmtId="0" fontId="53" fillId="3" borderId="1" xfId="44" applyFont="1" applyFill="1" applyBorder="1" applyAlignment="1">
      <alignment vertical="center" wrapText="1"/>
    </xf>
    <xf numFmtId="0" fontId="23" fillId="3" borderId="1" xfId="0" applyFont="1" applyFill="1" applyBorder="1" applyAlignment="1">
      <alignment vertical="center" wrapText="1"/>
    </xf>
    <xf numFmtId="0" fontId="73" fillId="3" borderId="3" xfId="0" applyFont="1" applyFill="1" applyBorder="1" applyAlignment="1">
      <alignment horizontal="center" vertical="center" wrapText="1"/>
    </xf>
    <xf numFmtId="0" fontId="23" fillId="3" borderId="1" xfId="0" applyFont="1" applyFill="1" applyBorder="1" applyAlignment="1">
      <alignment horizontal="center" vertical="center" wrapText="1"/>
    </xf>
    <xf numFmtId="9" fontId="73" fillId="3" borderId="3"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53" fillId="3" borderId="1" xfId="58" applyFont="1" applyFill="1" applyBorder="1" applyAlignment="1">
      <alignment vertical="center" wrapText="1"/>
    </xf>
    <xf numFmtId="0" fontId="73" fillId="3" borderId="1" xfId="61" applyFont="1" applyFill="1" applyBorder="1" applyAlignment="1">
      <alignment horizontal="center" vertical="center" wrapText="1"/>
    </xf>
    <xf numFmtId="0" fontId="53" fillId="3" borderId="1" xfId="61" applyFont="1" applyFill="1" applyBorder="1" applyAlignment="1">
      <alignment vertical="center" wrapText="1"/>
    </xf>
    <xf numFmtId="0" fontId="53" fillId="3" borderId="1" xfId="61" applyFont="1" applyFill="1" applyBorder="1" applyAlignment="1">
      <alignment horizontal="center" vertical="center" wrapText="1"/>
    </xf>
    <xf numFmtId="0" fontId="53" fillId="3" borderId="1" xfId="61" applyFont="1" applyFill="1" applyBorder="1" applyAlignment="1">
      <alignment horizontal="center" vertical="center" wrapText="1"/>
    </xf>
    <xf numFmtId="0" fontId="28" fillId="3" borderId="1" xfId="1" applyFill="1" applyBorder="1" applyAlignment="1">
      <alignment horizontal="center" vertical="center" wrapText="1"/>
    </xf>
    <xf numFmtId="9" fontId="50" fillId="3" borderId="1" xfId="2" applyNumberFormat="1" applyFont="1" applyFill="1" applyBorder="1" applyAlignment="1">
      <alignment horizontal="center" vertical="center"/>
    </xf>
    <xf numFmtId="0" fontId="1" fillId="3" borderId="1" xfId="4" applyFont="1" applyFill="1" applyBorder="1" applyAlignment="1">
      <alignment horizontal="center" vertical="center"/>
    </xf>
    <xf numFmtId="3" fontId="1" fillId="3" borderId="1" xfId="4" applyNumberFormat="1" applyFont="1" applyFill="1" applyBorder="1" applyAlignment="1">
      <alignment horizontal="center" vertical="center"/>
    </xf>
    <xf numFmtId="3" fontId="1" fillId="3" borderId="1" xfId="4" applyNumberFormat="1" applyFont="1" applyFill="1" applyBorder="1" applyAlignment="1">
      <alignment horizontal="center" vertical="center" wrapText="1"/>
    </xf>
    <xf numFmtId="0" fontId="33" fillId="3" borderId="1" xfId="4" applyFont="1" applyFill="1" applyBorder="1" applyAlignment="1">
      <alignment vertical="center"/>
    </xf>
    <xf numFmtId="3" fontId="1" fillId="3" borderId="7" xfId="4" applyNumberFormat="1" applyFont="1" applyFill="1" applyBorder="1" applyAlignment="1">
      <alignment horizontal="center" vertical="center"/>
    </xf>
    <xf numFmtId="3" fontId="0" fillId="3" borderId="1" xfId="0" applyNumberFormat="1" applyFill="1" applyBorder="1" applyAlignment="1">
      <alignment horizontal="center" vertical="center"/>
    </xf>
    <xf numFmtId="0" fontId="1" fillId="3" borderId="1" xfId="0" applyFont="1" applyFill="1" applyBorder="1" applyAlignment="1">
      <alignment horizontal="center" vertical="center"/>
    </xf>
    <xf numFmtId="0" fontId="1" fillId="3" borderId="1" xfId="4" applyFont="1" applyFill="1" applyBorder="1" applyAlignment="1">
      <alignment horizontal="left" vertical="center"/>
    </xf>
    <xf numFmtId="0" fontId="1" fillId="3" borderId="1" xfId="4" applyFont="1" applyFill="1" applyBorder="1" applyAlignment="1">
      <alignment horizontal="left" vertical="center" wrapText="1"/>
    </xf>
    <xf numFmtId="0" fontId="33" fillId="3" borderId="1" xfId="0" applyFont="1" applyFill="1" applyBorder="1" applyAlignment="1">
      <alignment horizontal="left" vertical="center"/>
    </xf>
    <xf numFmtId="0" fontId="33" fillId="3" borderId="1" xfId="0" applyFont="1" applyFill="1" applyBorder="1" applyAlignment="1">
      <alignment vertical="center" wrapText="1"/>
    </xf>
    <xf numFmtId="0" fontId="1" fillId="3" borderId="1" xfId="0" applyFont="1" applyFill="1" applyBorder="1" applyAlignment="1">
      <alignment vertical="center"/>
    </xf>
    <xf numFmtId="3" fontId="75" fillId="3" borderId="0" xfId="0" applyNumberFormat="1" applyFont="1" applyFill="1" applyAlignment="1">
      <alignment vertical="center"/>
    </xf>
    <xf numFmtId="166" fontId="1" fillId="3" borderId="1" xfId="11" applyNumberFormat="1" applyFont="1" applyFill="1" applyBorder="1" applyAlignment="1">
      <alignment vertical="center"/>
    </xf>
    <xf numFmtId="166" fontId="1" fillId="3" borderId="1" xfId="11" applyNumberFormat="1" applyFont="1" applyFill="1" applyBorder="1" applyAlignment="1">
      <alignment horizontal="left" vertical="center"/>
    </xf>
    <xf numFmtId="0" fontId="1" fillId="3" borderId="1" xfId="0" applyFont="1" applyFill="1" applyBorder="1" applyAlignment="1">
      <alignment vertical="center" wrapText="1"/>
    </xf>
    <xf numFmtId="164" fontId="1" fillId="3" borderId="1" xfId="3" applyFont="1" applyFill="1" applyBorder="1" applyAlignment="1">
      <alignment horizontal="center" vertical="center"/>
    </xf>
    <xf numFmtId="164" fontId="1" fillId="3" borderId="11" xfId="3" applyFont="1" applyFill="1" applyBorder="1" applyAlignment="1">
      <alignment horizontal="center" vertical="center"/>
    </xf>
    <xf numFmtId="164" fontId="1" fillId="3" borderId="7" xfId="3" applyFont="1" applyFill="1" applyBorder="1" applyAlignment="1">
      <alignment horizontal="center" vertical="center"/>
    </xf>
    <xf numFmtId="164" fontId="1" fillId="3" borderId="1" xfId="3" applyFont="1" applyFill="1" applyBorder="1" applyAlignment="1">
      <alignment vertical="center"/>
    </xf>
    <xf numFmtId="164" fontId="1" fillId="3" borderId="1" xfId="3" applyFont="1" applyFill="1" applyBorder="1" applyAlignment="1">
      <alignment vertical="center" wrapText="1"/>
    </xf>
    <xf numFmtId="164" fontId="0" fillId="3" borderId="1" xfId="3" applyFont="1" applyFill="1" applyBorder="1" applyAlignment="1">
      <alignment horizontal="center" vertical="center"/>
    </xf>
    <xf numFmtId="164" fontId="1" fillId="3" borderId="11" xfId="3" applyFont="1" applyFill="1" applyBorder="1" applyAlignment="1">
      <alignment vertical="center"/>
    </xf>
    <xf numFmtId="3" fontId="1" fillId="3" borderId="1" xfId="4" applyNumberFormat="1" applyFont="1" applyFill="1" applyBorder="1" applyAlignment="1">
      <alignment horizontal="right" vertical="center"/>
    </xf>
    <xf numFmtId="3" fontId="18" fillId="3" borderId="1" xfId="4" applyNumberFormat="1" applyFont="1" applyFill="1" applyBorder="1" applyAlignment="1">
      <alignment horizontal="right" vertical="center"/>
    </xf>
    <xf numFmtId="3" fontId="18" fillId="3" borderId="1" xfId="0" applyNumberFormat="1" applyFont="1" applyFill="1" applyBorder="1" applyAlignment="1">
      <alignment horizontal="right" vertical="center"/>
    </xf>
    <xf numFmtId="165" fontId="1" fillId="3" borderId="1" xfId="11" applyNumberFormat="1" applyFont="1" applyFill="1" applyBorder="1" applyAlignment="1">
      <alignment vertical="center"/>
    </xf>
    <xf numFmtId="165" fontId="0" fillId="3" borderId="1" xfId="11" applyNumberFormat="1" applyFont="1" applyFill="1" applyBorder="1" applyAlignment="1">
      <alignment vertical="center"/>
    </xf>
    <xf numFmtId="0" fontId="50" fillId="8" borderId="1" xfId="0" applyFont="1" applyFill="1" applyBorder="1" applyAlignment="1">
      <alignment horizontal="center" vertical="center"/>
    </xf>
    <xf numFmtId="0" fontId="50" fillId="8" borderId="11" xfId="0" applyFont="1" applyFill="1" applyBorder="1" applyAlignment="1">
      <alignment horizontal="center" vertical="center"/>
    </xf>
    <xf numFmtId="0" fontId="53" fillId="8" borderId="1" xfId="0" applyFont="1" applyFill="1" applyBorder="1" applyAlignment="1">
      <alignment horizontal="center" vertical="center"/>
    </xf>
    <xf numFmtId="0" fontId="0" fillId="8" borderId="0" xfId="0" applyFill="1" applyBorder="1">
      <alignment vertical="center"/>
    </xf>
    <xf numFmtId="0" fontId="53" fillId="8" borderId="3" xfId="0" applyFont="1" applyFill="1" applyBorder="1" applyAlignment="1">
      <alignment horizontal="center" vertical="center"/>
    </xf>
    <xf numFmtId="0" fontId="0" fillId="8" borderId="0" xfId="0" applyFill="1">
      <alignment vertical="center"/>
    </xf>
    <xf numFmtId="0" fontId="50" fillId="8" borderId="1" xfId="0" applyFont="1" applyFill="1" applyBorder="1" applyAlignment="1">
      <alignment horizontal="center" vertical="center"/>
    </xf>
    <xf numFmtId="0" fontId="53" fillId="8" borderId="11" xfId="0" applyFont="1" applyFill="1" applyBorder="1" applyAlignment="1">
      <alignment horizontal="center" vertical="center"/>
    </xf>
    <xf numFmtId="0" fontId="50" fillId="3" borderId="3" xfId="0" applyFont="1" applyFill="1" applyBorder="1" applyAlignment="1">
      <alignment vertical="center" wrapText="1"/>
    </xf>
    <xf numFmtId="0" fontId="50" fillId="3" borderId="4" xfId="0" applyFont="1" applyFill="1" applyBorder="1" applyAlignment="1">
      <alignment vertical="center" wrapText="1"/>
    </xf>
    <xf numFmtId="0" fontId="50" fillId="3" borderId="5" xfId="0" applyFont="1" applyFill="1" applyBorder="1" applyAlignment="1">
      <alignment vertical="center" wrapText="1"/>
    </xf>
    <xf numFmtId="0" fontId="53" fillId="3" borderId="3" xfId="7" applyFont="1" applyFill="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53" fillId="0" borderId="3" xfId="2" applyFont="1" applyFill="1" applyBorder="1" applyAlignment="1">
      <alignment horizontal="left" vertical="center"/>
    </xf>
    <xf numFmtId="0" fontId="53" fillId="0" borderId="4" xfId="2" applyFont="1" applyFill="1" applyBorder="1" applyAlignment="1">
      <alignment horizontal="left" vertical="center"/>
    </xf>
    <xf numFmtId="0" fontId="53" fillId="0" borderId="5" xfId="2" applyFont="1" applyFill="1" applyBorder="1" applyAlignment="1">
      <alignment horizontal="left" vertical="center"/>
    </xf>
    <xf numFmtId="0" fontId="53" fillId="3" borderId="1" xfId="0" applyFont="1" applyFill="1" applyBorder="1" applyAlignment="1">
      <alignment horizontal="left" vertical="center" wrapText="1"/>
    </xf>
    <xf numFmtId="0" fontId="53" fillId="3" borderId="3" xfId="44" applyFont="1" applyFill="1" applyBorder="1" applyAlignment="1">
      <alignment horizontal="left" vertical="center" wrapText="1"/>
    </xf>
    <xf numFmtId="0" fontId="53" fillId="3" borderId="4" xfId="44" applyFont="1" applyFill="1" applyBorder="1" applyAlignment="1">
      <alignment horizontal="left" vertical="center" wrapText="1"/>
    </xf>
    <xf numFmtId="0" fontId="53" fillId="3" borderId="5" xfId="44" applyFont="1" applyFill="1" applyBorder="1" applyAlignment="1">
      <alignment horizontal="left" vertical="center" wrapText="1"/>
    </xf>
    <xf numFmtId="0" fontId="54" fillId="2" borderId="3" xfId="0" applyFont="1" applyFill="1" applyBorder="1" applyAlignment="1">
      <alignment horizontal="center" vertical="center" wrapText="1"/>
    </xf>
    <xf numFmtId="0" fontId="54" fillId="2" borderId="5" xfId="0" applyFont="1" applyFill="1" applyBorder="1" applyAlignment="1">
      <alignment horizontal="center" vertical="center" wrapText="1"/>
    </xf>
    <xf numFmtId="0" fontId="53" fillId="2" borderId="3" xfId="0" applyFont="1" applyFill="1" applyBorder="1" applyAlignment="1">
      <alignment horizontal="center" vertical="center"/>
    </xf>
    <xf numFmtId="0" fontId="53" fillId="2" borderId="5" xfId="0" applyFont="1" applyFill="1" applyBorder="1" applyAlignment="1">
      <alignment horizontal="center" vertical="center"/>
    </xf>
    <xf numFmtId="0" fontId="53" fillId="3" borderId="11" xfId="0" applyFont="1" applyFill="1" applyBorder="1" applyAlignment="1">
      <alignment vertical="center" wrapText="1"/>
    </xf>
    <xf numFmtId="0" fontId="53" fillId="3" borderId="7" xfId="0" applyFont="1" applyFill="1" applyBorder="1" applyAlignment="1">
      <alignment vertical="center" wrapText="1"/>
    </xf>
    <xf numFmtId="0" fontId="53" fillId="3" borderId="9" xfId="0" applyFont="1" applyFill="1" applyBorder="1" applyAlignment="1">
      <alignment vertical="center" wrapText="1"/>
    </xf>
    <xf numFmtId="0" fontId="50" fillId="8" borderId="1" xfId="0" applyFont="1" applyFill="1" applyBorder="1" applyAlignment="1">
      <alignment horizontal="center" vertical="center"/>
    </xf>
    <xf numFmtId="0" fontId="18" fillId="2" borderId="11"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39" fillId="2" borderId="14" xfId="2" applyFont="1" applyFill="1" applyBorder="1" applyAlignment="1">
      <alignment horizontal="left" vertical="center"/>
    </xf>
    <xf numFmtId="0" fontId="39" fillId="2" borderId="2" xfId="2" applyFont="1" applyFill="1" applyBorder="1" applyAlignment="1">
      <alignment horizontal="left" vertical="center"/>
    </xf>
    <xf numFmtId="3" fontId="35" fillId="2" borderId="2" xfId="2" applyNumberFormat="1" applyFont="1" applyFill="1" applyBorder="1" applyAlignment="1">
      <alignment horizontal="center" vertical="center"/>
    </xf>
    <xf numFmtId="0" fontId="53" fillId="3" borderId="1" xfId="0" applyFont="1" applyFill="1" applyBorder="1" applyAlignment="1">
      <alignment horizontal="center" vertical="center" wrapText="1"/>
    </xf>
    <xf numFmtId="0" fontId="53" fillId="3" borderId="1" xfId="44" applyFont="1" applyFill="1" applyBorder="1" applyAlignment="1">
      <alignment horizontal="left" vertical="center" wrapText="1"/>
    </xf>
    <xf numFmtId="0" fontId="53" fillId="3" borderId="3" xfId="44" applyFont="1" applyFill="1" applyBorder="1" applyAlignment="1">
      <alignment vertical="center" wrapText="1"/>
    </xf>
    <xf numFmtId="0" fontId="50" fillId="3" borderId="1" xfId="0" applyFont="1" applyFill="1" applyBorder="1" applyAlignment="1">
      <alignment horizontal="center" vertical="center" wrapText="1"/>
    </xf>
    <xf numFmtId="0" fontId="51" fillId="4" borderId="0" xfId="0" applyFont="1" applyFill="1" applyBorder="1" applyAlignment="1">
      <alignment horizontal="left" wrapText="1"/>
    </xf>
    <xf numFmtId="0" fontId="63" fillId="4" borderId="3" xfId="0" applyFont="1" applyFill="1" applyBorder="1" applyAlignment="1">
      <alignment horizontal="center" vertical="center" wrapText="1"/>
    </xf>
    <xf numFmtId="0" fontId="63" fillId="4" borderId="4" xfId="0" applyFont="1" applyFill="1" applyBorder="1" applyAlignment="1">
      <alignment horizontal="center" vertical="center" wrapText="1"/>
    </xf>
    <xf numFmtId="0" fontId="63" fillId="4" borderId="5" xfId="0" applyFont="1" applyFill="1" applyBorder="1" applyAlignment="1">
      <alignment horizontal="center" vertical="center" wrapText="1"/>
    </xf>
    <xf numFmtId="0" fontId="18" fillId="2" borderId="3" xfId="0" applyFont="1" applyFill="1" applyBorder="1" applyAlignment="1">
      <alignment vertical="center" wrapText="1"/>
    </xf>
    <xf numFmtId="0" fontId="18" fillId="0" borderId="4" xfId="0" applyFont="1" applyBorder="1" applyAlignment="1">
      <alignment vertical="center" wrapText="1"/>
    </xf>
    <xf numFmtId="0" fontId="50" fillId="3" borderId="11" xfId="0" applyFont="1" applyFill="1" applyBorder="1" applyAlignment="1">
      <alignment horizontal="center" vertical="center" wrapText="1"/>
    </xf>
    <xf numFmtId="0" fontId="50" fillId="3" borderId="9" xfId="0" applyFont="1" applyFill="1" applyBorder="1" applyAlignment="1">
      <alignment horizontal="center" vertical="center" wrapText="1"/>
    </xf>
    <xf numFmtId="0" fontId="28" fillId="3" borderId="1" xfId="1" applyFill="1" applyBorder="1" applyAlignment="1">
      <alignment horizontal="center" vertical="center"/>
    </xf>
    <xf numFmtId="0" fontId="32" fillId="3" borderId="1" xfId="1" applyFont="1" applyFill="1" applyBorder="1" applyAlignment="1">
      <alignment horizontal="center" vertical="center"/>
    </xf>
    <xf numFmtId="0" fontId="37" fillId="2" borderId="3"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0" fillId="3" borderId="7" xfId="0" applyFill="1" applyBorder="1" applyAlignment="1">
      <alignment horizontal="center" vertical="center" wrapText="1"/>
    </xf>
    <xf numFmtId="0" fontId="8" fillId="3" borderId="3" xfId="0" applyFont="1" applyFill="1" applyBorder="1" applyAlignment="1">
      <alignment horizontal="center" vertical="center"/>
    </xf>
    <xf numFmtId="0" fontId="8" fillId="3" borderId="5" xfId="0" applyFont="1" applyFill="1" applyBorder="1" applyAlignment="1">
      <alignment horizontal="center" vertical="center"/>
    </xf>
    <xf numFmtId="0" fontId="41" fillId="2" borderId="3" xfId="0" applyFont="1" applyFill="1" applyBorder="1" applyAlignment="1">
      <alignment vertic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28" fillId="3" borderId="11" xfId="1" applyFill="1" applyBorder="1" applyAlignment="1">
      <alignment horizontal="center" vertical="center" wrapText="1"/>
    </xf>
    <xf numFmtId="0" fontId="17" fillId="3" borderId="3"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6" fillId="3" borderId="3" xfId="0" applyFont="1" applyFill="1" applyBorder="1" applyAlignment="1">
      <alignment vertical="center" wrapText="1"/>
    </xf>
    <xf numFmtId="0" fontId="0" fillId="3" borderId="4" xfId="0" applyFill="1" applyBorder="1" applyAlignment="1">
      <alignment vertical="center" wrapText="1"/>
    </xf>
    <xf numFmtId="0" fontId="0" fillId="3" borderId="5" xfId="0" applyFill="1" applyBorder="1" applyAlignment="1">
      <alignment vertical="center" wrapText="1"/>
    </xf>
    <xf numFmtId="0" fontId="18" fillId="3" borderId="11" xfId="4" applyFont="1" applyFill="1" applyBorder="1" applyAlignment="1">
      <alignment horizontal="center" vertical="center"/>
    </xf>
    <xf numFmtId="0" fontId="18" fillId="3" borderId="7" xfId="4" applyFont="1" applyFill="1" applyBorder="1" applyAlignment="1">
      <alignment horizontal="center" vertical="center"/>
    </xf>
    <xf numFmtId="0" fontId="18" fillId="3" borderId="9" xfId="4" applyFont="1" applyFill="1" applyBorder="1" applyAlignment="1">
      <alignment horizontal="center" vertical="center"/>
    </xf>
    <xf numFmtId="0" fontId="0" fillId="0" borderId="1" xfId="0" applyFill="1" applyBorder="1" applyAlignment="1">
      <alignment horizontal="center" vertical="center"/>
    </xf>
    <xf numFmtId="0" fontId="52" fillId="2" borderId="14" xfId="0" applyFont="1" applyFill="1" applyBorder="1" applyAlignment="1">
      <alignment horizontal="left" vertical="center"/>
    </xf>
    <xf numFmtId="0" fontId="52" fillId="2" borderId="2" xfId="0" applyFont="1" applyFill="1" applyBorder="1" applyAlignment="1">
      <alignment horizontal="left" vertical="center"/>
    </xf>
    <xf numFmtId="0" fontId="23" fillId="3" borderId="13" xfId="0" applyFont="1" applyFill="1" applyBorder="1" applyAlignment="1">
      <alignment horizontal="center" vertical="center"/>
    </xf>
    <xf numFmtId="0" fontId="23" fillId="3" borderId="10"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4"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8" xfId="0" applyFont="1" applyFill="1" applyBorder="1" applyAlignment="1">
      <alignment horizontal="center" vertical="center"/>
    </xf>
    <xf numFmtId="0" fontId="29" fillId="0" borderId="16" xfId="0" applyFont="1" applyFill="1" applyBorder="1" applyAlignment="1">
      <alignment horizontal="left" vertical="top" wrapText="1"/>
    </xf>
    <xf numFmtId="0" fontId="51" fillId="2" borderId="4" xfId="0" applyFont="1" applyFill="1" applyBorder="1" applyAlignment="1">
      <alignment vertical="center" wrapText="1"/>
    </xf>
    <xf numFmtId="0" fontId="23" fillId="3" borderId="13" xfId="0" applyFont="1" applyFill="1" applyBorder="1" applyAlignment="1">
      <alignment horizontal="center" vertical="center" wrapText="1"/>
    </xf>
    <xf numFmtId="0" fontId="0" fillId="3" borderId="10" xfId="0" applyFill="1" applyBorder="1" applyAlignment="1">
      <alignment horizontal="center" vertical="center" wrapText="1"/>
    </xf>
    <xf numFmtId="0" fontId="20" fillId="2" borderId="3" xfId="0" applyFont="1" applyFill="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40" fillId="2" borderId="3" xfId="0" applyFont="1" applyFill="1" applyBorder="1" applyAlignment="1">
      <alignment vertical="center" wrapText="1"/>
    </xf>
    <xf numFmtId="0" fontId="54" fillId="3" borderId="3" xfId="0" applyFont="1" applyFill="1" applyBorder="1" applyAlignment="1">
      <alignment horizontal="left" vertical="center" wrapText="1"/>
    </xf>
    <xf numFmtId="0" fontId="54" fillId="3" borderId="4" xfId="0" applyFont="1" applyFill="1" applyBorder="1" applyAlignment="1">
      <alignment horizontal="left" vertical="center" wrapText="1"/>
    </xf>
    <xf numFmtId="0" fontId="54" fillId="3" borderId="5" xfId="0" applyFont="1" applyFill="1" applyBorder="1" applyAlignment="1">
      <alignment horizontal="left" vertical="center" wrapText="1"/>
    </xf>
    <xf numFmtId="0" fontId="53" fillId="0" borderId="14" xfId="2" applyFont="1" applyFill="1" applyBorder="1" applyAlignment="1">
      <alignment horizontal="left" vertical="center"/>
    </xf>
    <xf numFmtId="0" fontId="53" fillId="0" borderId="2" xfId="2" applyFont="1" applyFill="1" applyBorder="1" applyAlignment="1">
      <alignment horizontal="left" vertical="center"/>
    </xf>
    <xf numFmtId="0" fontId="53" fillId="0" borderId="8" xfId="2" applyFont="1" applyFill="1" applyBorder="1" applyAlignment="1">
      <alignment horizontal="left" vertical="center"/>
    </xf>
    <xf numFmtId="0" fontId="42" fillId="2" borderId="11" xfId="0" applyFont="1" applyFill="1" applyBorder="1" applyAlignment="1">
      <alignment horizontal="center" vertical="center" wrapText="1"/>
    </xf>
    <xf numFmtId="0" fontId="42" fillId="2" borderId="9" xfId="0" applyFont="1" applyFill="1" applyBorder="1" applyAlignment="1">
      <alignment horizontal="center" vertical="center" wrapText="1"/>
    </xf>
    <xf numFmtId="0" fontId="54" fillId="2" borderId="1" xfId="0" applyFont="1" applyFill="1" applyBorder="1" applyAlignment="1">
      <alignment horizontal="center" vertical="center" wrapText="1"/>
    </xf>
    <xf numFmtId="0" fontId="53" fillId="0" borderId="1" xfId="7"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cellXfs>
  <cellStyles count="73">
    <cellStyle name="Hipervínculo" xfId="1" builtinId="8"/>
    <cellStyle name="Millares" xfId="11" builtinId="3"/>
    <cellStyle name="Millares [0] 2" xfId="3"/>
    <cellStyle name="Millares [0] 2 2" xfId="24"/>
    <cellStyle name="Millares [0] 2 3" xfId="14"/>
    <cellStyle name="Millares [0] 2 4" xfId="40"/>
    <cellStyle name="Millares [0] 2 5" xfId="60"/>
    <cellStyle name="Millares [0] 3" xfId="6"/>
    <cellStyle name="Millares [0] 3 2" xfId="27"/>
    <cellStyle name="Millares [0] 3 3" xfId="17"/>
    <cellStyle name="Millares [0] 3 4" xfId="43"/>
    <cellStyle name="Millares [0] 3 5" xfId="63"/>
    <cellStyle name="Millares [0] 4" xfId="9"/>
    <cellStyle name="Millares [0] 4 2" xfId="30"/>
    <cellStyle name="Millares [0] 4 3" xfId="20"/>
    <cellStyle name="Millares [0] 4 4" xfId="46"/>
    <cellStyle name="Millares [0] 4 5" xfId="66"/>
    <cellStyle name="Millares 10" xfId="49"/>
    <cellStyle name="Millares 11" xfId="50"/>
    <cellStyle name="Millares 12" xfId="51"/>
    <cellStyle name="Millares 13" xfId="52"/>
    <cellStyle name="Millares 14" xfId="53"/>
    <cellStyle name="Millares 15" xfId="54"/>
    <cellStyle name="Millares 16" xfId="55"/>
    <cellStyle name="Millares 17" xfId="56"/>
    <cellStyle name="Millares 18" xfId="57"/>
    <cellStyle name="Millares 19" xfId="68"/>
    <cellStyle name="Millares 2" xfId="32"/>
    <cellStyle name="Millares 20" xfId="69"/>
    <cellStyle name="Millares 21" xfId="70"/>
    <cellStyle name="Millares 22" xfId="71"/>
    <cellStyle name="Millares 23" xfId="72"/>
    <cellStyle name="Millares 3" xfId="22"/>
    <cellStyle name="Millares 4" xfId="33"/>
    <cellStyle name="Millares 5" xfId="34"/>
    <cellStyle name="Millares 6" xfId="35"/>
    <cellStyle name="Millares 7" xfId="36"/>
    <cellStyle name="Millares 8" xfId="37"/>
    <cellStyle name="Millares 9" xfId="48"/>
    <cellStyle name="Normal" xfId="0" builtinId="0"/>
    <cellStyle name="Normal 2" xfId="2"/>
    <cellStyle name="Normal 2 2" xfId="4"/>
    <cellStyle name="Normal 2 2 2" xfId="25"/>
    <cellStyle name="Normal 2 2 3" xfId="15"/>
    <cellStyle name="Normal 2 2 4" xfId="41"/>
    <cellStyle name="Normal 2 2 5" xfId="61"/>
    <cellStyle name="Normal 2 3" xfId="7"/>
    <cellStyle name="Normal 2 3 2" xfId="28"/>
    <cellStyle name="Normal 2 3 3" xfId="18"/>
    <cellStyle name="Normal 2 3 4" xfId="44"/>
    <cellStyle name="Normal 2 3 5" xfId="64"/>
    <cellStyle name="Normal 2 4" xfId="10"/>
    <cellStyle name="Normal 2 4 2" xfId="31"/>
    <cellStyle name="Normal 2 4 3" xfId="21"/>
    <cellStyle name="Normal 2 4 4" xfId="47"/>
    <cellStyle name="Normal 2 4 5" xfId="67"/>
    <cellStyle name="Normal 2 5" xfId="23"/>
    <cellStyle name="Normal 2 6" xfId="13"/>
    <cellStyle name="Normal 2 7" xfId="39"/>
    <cellStyle name="Normal 2 8" xfId="59"/>
    <cellStyle name="Normal 3" xfId="5"/>
    <cellStyle name="Normal 3 2" xfId="26"/>
    <cellStyle name="Normal 3 3" xfId="16"/>
    <cellStyle name="Normal 3 4" xfId="42"/>
    <cellStyle name="Normal 3 5" xfId="62"/>
    <cellStyle name="Normal 4" xfId="8"/>
    <cellStyle name="Normal 4 2" xfId="29"/>
    <cellStyle name="Normal 4 3" xfId="19"/>
    <cellStyle name="Normal 4 4" xfId="45"/>
    <cellStyle name="Normal 4 5" xfId="65"/>
    <cellStyle name="Normal 5" xfId="12"/>
    <cellStyle name="Normal 6" xfId="38"/>
    <cellStyle name="Normal 7" xfId="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all" baseline="0">
                <a:solidFill>
                  <a:schemeClr val="tx1">
                    <a:lumMod val="65000"/>
                    <a:lumOff val="35000"/>
                  </a:schemeClr>
                </a:solidFill>
                <a:latin typeface="+mn-lt"/>
                <a:ea typeface="+mn-ea"/>
                <a:cs typeface="+mn-cs"/>
              </a:defRPr>
            </a:pPr>
            <a:r>
              <a:rPr lang="es-PY" sz="1100"/>
              <a:t>Clasificación</a:t>
            </a:r>
            <a:r>
              <a:rPr lang="es-PY" sz="1100" baseline="0"/>
              <a:t> de OEE por Grado de cumplimiento de lo que establece </a:t>
            </a:r>
          </a:p>
          <a:p>
            <a:pPr>
              <a:defRPr sz="1100" b="1" i="0" u="none" strike="noStrike" kern="1200" cap="all" baseline="0">
                <a:solidFill>
                  <a:schemeClr val="tx1">
                    <a:lumMod val="65000"/>
                    <a:lumOff val="35000"/>
                  </a:schemeClr>
                </a:solidFill>
                <a:latin typeface="+mn-lt"/>
                <a:ea typeface="+mn-ea"/>
                <a:cs typeface="+mn-cs"/>
              </a:defRPr>
            </a:pPr>
            <a:r>
              <a:rPr lang="es-PY" sz="1100" baseline="0"/>
              <a:t>la Ley 2479/04 y la Ley 3585/08 </a:t>
            </a:r>
            <a:endParaRPr lang="es-PY" sz="1100"/>
          </a:p>
        </c:rich>
      </c:tx>
      <c:layout/>
      <c:overlay val="0"/>
      <c:spPr>
        <a:noFill/>
        <a:ln>
          <a:noFill/>
        </a:ln>
        <a:effectLst/>
      </c:spPr>
    </c:title>
    <c:autoTitleDeleted val="0"/>
    <c:plotArea>
      <c:layout>
        <c:manualLayout>
          <c:layoutTarget val="inner"/>
          <c:xMode val="edge"/>
          <c:yMode val="edge"/>
          <c:x val="8.2651116973098765E-2"/>
          <c:y val="0.25482667227322842"/>
          <c:w val="0.83805628830401235"/>
          <c:h val="0.59680660194428592"/>
        </c:manualLayout>
      </c:layout>
      <c:doughnutChart>
        <c:varyColors val="1"/>
        <c:ser>
          <c:idx val="0"/>
          <c:order val="0"/>
          <c:dPt>
            <c:idx val="0"/>
            <c:bubble3D val="0"/>
            <c:spPr>
              <a:solidFill>
                <a:srgbClr val="00B05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1-1A94-40E4-89C0-288BCCC787CF}"/>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3-1A94-40E4-89C0-288BCCC787CF}"/>
              </c:ext>
            </c:extLst>
          </c:dPt>
          <c:dPt>
            <c:idx val="2"/>
            <c:bubble3D val="0"/>
            <c:spPr>
              <a:solidFill>
                <a:schemeClr val="accent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5-1A94-40E4-89C0-288BCCC787CF}"/>
              </c:ext>
            </c:extLst>
          </c:dPt>
          <c:dPt>
            <c:idx val="3"/>
            <c:bubble3D val="0"/>
            <c:spPr>
              <a:solidFill>
                <a:schemeClr val="accent4">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7-1A94-40E4-89C0-288BCCC787CF}"/>
              </c:ext>
            </c:extLst>
          </c:dPt>
          <c:dLbls>
            <c:dLbl>
              <c:idx val="0"/>
              <c:layout>
                <c:manualLayout>
                  <c:x val="0.18206134023456857"/>
                  <c:y val="-0.10122472378707241"/>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1A94-40E4-89C0-288BCCC787CF}"/>
                </c:ext>
              </c:extLst>
            </c:dLbl>
            <c:dLbl>
              <c:idx val="1"/>
              <c:layout>
                <c:manualLayout>
                  <c:x val="0.13471005634785163"/>
                  <c:y val="-7.6592461021157354E-2"/>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1A94-40E4-89C0-288BCCC787CF}"/>
                </c:ext>
              </c:extLst>
            </c:dLbl>
            <c:dLbl>
              <c:idx val="2"/>
              <c:layout>
                <c:manualLayout>
                  <c:x val="-0.19479485344052277"/>
                  <c:y val="-4.95340401131487E-2"/>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1A94-40E4-89C0-288BCCC787CF}"/>
                </c:ext>
              </c:extLst>
            </c:dLbl>
            <c:dLbl>
              <c:idx val="3"/>
              <c:layout>
                <c:manualLayout>
                  <c:x val="-0.20048572949360352"/>
                  <c:y val="-0.13388420041241267"/>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1A94-40E4-89C0-288BCCC787C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mn-lt"/>
                    <a:ea typeface="+mn-ea"/>
                    <a:cs typeface="+mn-cs"/>
                  </a:defRPr>
                </a:pPr>
                <a:endParaRPr lang="es-ES"/>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'[1]Resumen OEE'!$B$5:$B$8</c:f>
              <c:strCache>
                <c:ptCount val="4"/>
                <c:pt idx="0">
                  <c:v>Cuentan con al menos el 5 % de PcD en sus nóminas</c:v>
                </c:pt>
                <c:pt idx="1">
                  <c:v>Cuentan con menos del 5 % de PcD en sus nóminas</c:v>
                </c:pt>
                <c:pt idx="2">
                  <c:v>No cuentan con PcD en sus nóminas</c:v>
                </c:pt>
                <c:pt idx="3">
                  <c:v>No reportan altas y bajas a la SFP, conforme al artículo 106 del Anexo A del Decreto 4780/21</c:v>
                </c:pt>
              </c:strCache>
            </c:strRef>
          </c:cat>
          <c:val>
            <c:numRef>
              <c:f>'[1]Resumen OEE'!$C$5:$C$8</c:f>
              <c:numCache>
                <c:formatCode>General</c:formatCode>
                <c:ptCount val="4"/>
                <c:pt idx="0">
                  <c:v>22</c:v>
                </c:pt>
                <c:pt idx="1">
                  <c:v>215</c:v>
                </c:pt>
                <c:pt idx="2">
                  <c:v>159</c:v>
                </c:pt>
                <c:pt idx="3">
                  <c:v>29</c:v>
                </c:pt>
              </c:numCache>
            </c:numRef>
          </c:val>
          <c:extLst xmlns:c16r2="http://schemas.microsoft.com/office/drawing/2015/06/chart">
            <c:ext xmlns:c16="http://schemas.microsoft.com/office/drawing/2014/chart" uri="{C3380CC4-5D6E-409C-BE32-E72D297353CC}">
              <c16:uniqueId val="{00000008-1A94-40E4-89C0-288BCCC787CF}"/>
            </c:ext>
          </c:extLst>
        </c:ser>
        <c:dLbls>
          <c:showLegendKey val="0"/>
          <c:showVal val="0"/>
          <c:showCatName val="0"/>
          <c:showSerName val="0"/>
          <c:showPercent val="1"/>
          <c:showBubbleSize val="0"/>
          <c:showLeaderLines val="1"/>
        </c:dLbls>
        <c:firstSliceAng val="0"/>
        <c:holeSize val="50"/>
      </c:doughnutChart>
      <c:spPr>
        <a:noFill/>
        <a:ln>
          <a:noFill/>
        </a:ln>
        <a:effectLst/>
        <a:sp3d/>
      </c:spPr>
    </c:plotArea>
    <c:legend>
      <c:legendPos val="t"/>
      <c:layout>
        <c:manualLayout>
          <c:xMode val="edge"/>
          <c:yMode val="edge"/>
          <c:x val="4.5711139254446297E-3"/>
          <c:y val="0.8335034814276"/>
          <c:w val="0.99542888607455537"/>
          <c:h val="0.16649651857239997"/>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Pt>
            <c:idx val="0"/>
            <c:bubble3D val="0"/>
            <c:spPr>
              <a:solidFill>
                <a:srgbClr val="00B050"/>
              </a:solidFill>
            </c:spPr>
            <c:extLst xmlns:c16r2="http://schemas.microsoft.com/office/drawing/2015/06/chart">
              <c:ext xmlns:c16="http://schemas.microsoft.com/office/drawing/2014/chart" uri="{C3380CC4-5D6E-409C-BE32-E72D297353CC}">
                <c16:uniqueId val="{00000001-5937-427F-A085-ECD48D068842}"/>
              </c:ext>
            </c:extLst>
          </c:dPt>
          <c:dPt>
            <c:idx val="1"/>
            <c:bubble3D val="0"/>
            <c:spPr>
              <a:solidFill>
                <a:srgbClr val="FFFF00"/>
              </a:solidFill>
            </c:spPr>
            <c:extLst xmlns:c16r2="http://schemas.microsoft.com/office/drawing/2015/06/chart">
              <c:ext xmlns:c16="http://schemas.microsoft.com/office/drawing/2014/chart" uri="{C3380CC4-5D6E-409C-BE32-E72D297353CC}">
                <c16:uniqueId val="{00000003-5937-427F-A085-ECD48D068842}"/>
              </c:ext>
            </c:extLst>
          </c:dPt>
          <c:dPt>
            <c:idx val="2"/>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5-5937-427F-A085-ECD48D068842}"/>
              </c:ext>
            </c:extLst>
          </c:dPt>
          <c:dLbls>
            <c:dLbl>
              <c:idx val="0"/>
              <c:layout>
                <c:manualLayout>
                  <c:x val="1.5322144137923361E-2"/>
                  <c:y val="-4.4504350466960857E-2"/>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5937-427F-A085-ECD48D068842}"/>
                </c:ext>
              </c:extLst>
            </c:dLbl>
            <c:dLbl>
              <c:idx val="1"/>
              <c:layout>
                <c:manualLayout>
                  <c:x val="0.10879550947220709"/>
                  <c:y val="8.9646128847945553E-2"/>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5937-427F-A085-ECD48D068842}"/>
                </c:ext>
              </c:extLst>
            </c:dLbl>
            <c:dLbl>
              <c:idx val="2"/>
              <c:layout>
                <c:manualLayout>
                  <c:x val="-3.4817776490809943E-2"/>
                  <c:y val="-3.1950752473786535E-3"/>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5937-427F-A085-ECD48D068842}"/>
                </c:ext>
              </c:extLst>
            </c:dLbl>
            <c:spPr>
              <a:noFill/>
              <a:ln>
                <a:noFill/>
              </a:ln>
              <a:effectLst/>
            </c:spPr>
            <c:txPr>
              <a:bodyPr/>
              <a:lstStyle/>
              <a:p>
                <a:pPr>
                  <a:defRPr lang="es-ES" b="1"/>
                </a:pPr>
                <a:endParaRPr lang="es-E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[2]RESUMEN!$B$4:$B$6</c:f>
              <c:strCache>
                <c:ptCount val="3"/>
                <c:pt idx="0">
                  <c:v>100 % DE CUMPLIMIENTO</c:v>
                </c:pt>
                <c:pt idx="1">
                  <c:v>CUMPLIMIENTO INTERMEDIO</c:v>
                </c:pt>
                <c:pt idx="2">
                  <c:v>NO CUMPLEN</c:v>
                </c:pt>
              </c:strCache>
            </c:strRef>
          </c:cat>
          <c:val>
            <c:numRef>
              <c:f>[2]RESUMEN!$C$4:$C$6</c:f>
              <c:numCache>
                <c:formatCode>General</c:formatCode>
                <c:ptCount val="3"/>
                <c:pt idx="0">
                  <c:v>140</c:v>
                </c:pt>
                <c:pt idx="1">
                  <c:v>267</c:v>
                </c:pt>
                <c:pt idx="2">
                  <c:v>28</c:v>
                </c:pt>
              </c:numCache>
            </c:numRef>
          </c:val>
          <c:extLst xmlns:c16r2="http://schemas.microsoft.com/office/drawing/2015/06/chart">
            <c:ext xmlns:c16="http://schemas.microsoft.com/office/drawing/2014/chart" uri="{C3380CC4-5D6E-409C-BE32-E72D297353CC}">
              <c16:uniqueId val="{00000006-5937-427F-A085-ECD48D068842}"/>
            </c:ext>
          </c:extLst>
        </c:ser>
        <c:dLbls>
          <c:showLegendKey val="0"/>
          <c:showVal val="0"/>
          <c:showCatName val="1"/>
          <c:showSerName val="0"/>
          <c:showPercent val="1"/>
          <c:showBubbleSize val="0"/>
          <c:showLeaderLines val="1"/>
        </c:dLbls>
      </c:pie3DChart>
    </c:plotArea>
    <c:plotVisOnly val="1"/>
    <c:dispBlanksAs val="zero"/>
    <c:showDLblsOverMax val="0"/>
  </c:chart>
  <c:printSettings>
    <c:headerFooter/>
    <c:pageMargins b="0.75000000000000233" l="0.70000000000000062" r="0.70000000000000062" t="0.75000000000000233"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Ejecucion Presupuestaria al 31 de marzo de 2022</a:t>
            </a:r>
          </a:p>
          <a:p>
            <a:pPr>
              <a:defRPr sz="1400" b="0" i="0" u="none" strike="noStrike" kern="1200" spc="0" baseline="0">
                <a:solidFill>
                  <a:schemeClr val="tx1">
                    <a:lumMod val="65000"/>
                    <a:lumOff val="35000"/>
                  </a:schemeClr>
                </a:solidFill>
                <a:latin typeface="+mn-lt"/>
                <a:ea typeface="+mn-ea"/>
                <a:cs typeface="+mn-cs"/>
              </a:defRPr>
            </a:pPr>
            <a:r>
              <a:rPr lang="es-PY"/>
              <a:t>(en miles de guaraníes)</a:t>
            </a:r>
          </a:p>
        </c:rich>
      </c:tx>
      <c:layout/>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[3]Hoja1!$C$159:$C$165</c:f>
              <c:strCache>
                <c:ptCount val="7"/>
                <c:pt idx="0">
                  <c:v>Niveles </c:v>
                </c:pt>
                <c:pt idx="1">
                  <c:v>Servicios Personales </c:v>
                </c:pt>
                <c:pt idx="2">
                  <c:v>Servicios no Personales </c:v>
                </c:pt>
                <c:pt idx="3">
                  <c:v>Bienes de Consumo e Insumos </c:v>
                </c:pt>
                <c:pt idx="4">
                  <c:v>Inversion Fisica</c:v>
                </c:pt>
                <c:pt idx="5">
                  <c:v>Transferencias</c:v>
                </c:pt>
                <c:pt idx="6">
                  <c:v>Otros Gastos </c:v>
                </c:pt>
              </c:strCache>
            </c:strRef>
          </c:cat>
          <c:val>
            <c:numRef>
              <c:f>[3]Hoja1!$D$159:$D$165</c:f>
              <c:numCache>
                <c:formatCode>General</c:formatCode>
                <c:ptCount val="7"/>
                <c:pt idx="0">
                  <c:v>0</c:v>
                </c:pt>
                <c:pt idx="1">
                  <c:v>11371145.025</c:v>
                </c:pt>
                <c:pt idx="2">
                  <c:v>1365526.9240000001</c:v>
                </c:pt>
                <c:pt idx="3">
                  <c:v>17000</c:v>
                </c:pt>
                <c:pt idx="4">
                  <c:v>70000</c:v>
                </c:pt>
                <c:pt idx="5">
                  <c:v>427734.261</c:v>
                </c:pt>
                <c:pt idx="6">
                  <c:v>7890.1</c:v>
                </c:pt>
              </c:numCache>
            </c:numRef>
          </c:val>
          <c:extLst xmlns:c16r2="http://schemas.microsoft.com/office/drawing/2015/06/chart">
            <c:ext xmlns:c16="http://schemas.microsoft.com/office/drawing/2014/chart" uri="{C3380CC4-5D6E-409C-BE32-E72D297353CC}">
              <c16:uniqueId val="{00000000-623C-4567-A918-86CE70D5C930}"/>
            </c:ext>
          </c:extLst>
        </c:ser>
        <c:ser>
          <c:idx val="1"/>
          <c:order val="1"/>
          <c:spPr>
            <a:solidFill>
              <a:schemeClr val="accent2"/>
            </a:solidFill>
            <a:ln>
              <a:noFill/>
            </a:ln>
            <a:effectLst/>
          </c:spPr>
          <c:invertIfNegative val="0"/>
          <c:cat>
            <c:strRef>
              <c:f>[3]Hoja1!$C$159:$C$165</c:f>
              <c:strCache>
                <c:ptCount val="7"/>
                <c:pt idx="0">
                  <c:v>Niveles </c:v>
                </c:pt>
                <c:pt idx="1">
                  <c:v>Servicios Personales </c:v>
                </c:pt>
                <c:pt idx="2">
                  <c:v>Servicios no Personales </c:v>
                </c:pt>
                <c:pt idx="3">
                  <c:v>Bienes de Consumo e Insumos </c:v>
                </c:pt>
                <c:pt idx="4">
                  <c:v>Inversion Fisica</c:v>
                </c:pt>
                <c:pt idx="5">
                  <c:v>Transferencias</c:v>
                </c:pt>
                <c:pt idx="6">
                  <c:v>Otros Gastos </c:v>
                </c:pt>
              </c:strCache>
            </c:strRef>
          </c:cat>
          <c:val>
            <c:numRef>
              <c:f>[3]Hoja1!$E$159:$E$165</c:f>
              <c:numCache>
                <c:formatCode>General</c:formatCode>
                <c:ptCount val="7"/>
                <c:pt idx="0">
                  <c:v>0</c:v>
                </c:pt>
                <c:pt idx="1">
                  <c:v>2540381.33</c:v>
                </c:pt>
                <c:pt idx="2">
                  <c:v>331634.527</c:v>
                </c:pt>
                <c:pt idx="3">
                  <c:v>0</c:v>
                </c:pt>
                <c:pt idx="4">
                  <c:v>67161.8</c:v>
                </c:pt>
                <c:pt idx="5">
                  <c:v>427734.261</c:v>
                </c:pt>
                <c:pt idx="6">
                  <c:v>5892.4</c:v>
                </c:pt>
              </c:numCache>
            </c:numRef>
          </c:val>
          <c:extLst xmlns:c16r2="http://schemas.microsoft.com/office/drawing/2015/06/chart">
            <c:ext xmlns:c16="http://schemas.microsoft.com/office/drawing/2014/chart" uri="{C3380CC4-5D6E-409C-BE32-E72D297353CC}">
              <c16:uniqueId val="{00000001-623C-4567-A918-86CE70D5C930}"/>
            </c:ext>
          </c:extLst>
        </c:ser>
        <c:dLbls>
          <c:showLegendKey val="0"/>
          <c:showVal val="0"/>
          <c:showCatName val="0"/>
          <c:showSerName val="0"/>
          <c:showPercent val="0"/>
          <c:showBubbleSize val="0"/>
        </c:dLbls>
        <c:gapWidth val="219"/>
        <c:overlap val="-27"/>
        <c:axId val="42813696"/>
        <c:axId val="42823680"/>
      </c:barChart>
      <c:catAx>
        <c:axId val="42813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2823680"/>
        <c:crosses val="autoZero"/>
        <c:auto val="1"/>
        <c:lblAlgn val="ctr"/>
        <c:lblOffset val="100"/>
        <c:noMultiLvlLbl val="0"/>
      </c:catAx>
      <c:valAx>
        <c:axId val="42823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2813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476251</xdr:colOff>
      <xdr:row>103</xdr:row>
      <xdr:rowOff>464344</xdr:rowOff>
    </xdr:from>
    <xdr:to>
      <xdr:col>3</xdr:col>
      <xdr:colOff>2143124</xdr:colOff>
      <xdr:row>109</xdr:row>
      <xdr:rowOff>404812</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690563</xdr:colOff>
      <xdr:row>104</xdr:row>
      <xdr:rowOff>154781</xdr:rowOff>
    </xdr:from>
    <xdr:to>
      <xdr:col>7</xdr:col>
      <xdr:colOff>307181</xdr:colOff>
      <xdr:row>109</xdr:row>
      <xdr:rowOff>335756</xdr:rowOff>
    </xdr:to>
    <xdr:graphicFrame macro="">
      <xdr:nvGraphicFramePr>
        <xdr:cNvPr id="7"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857250</xdr:colOff>
      <xdr:row>169</xdr:row>
      <xdr:rowOff>400050</xdr:rowOff>
    </xdr:from>
    <xdr:to>
      <xdr:col>3</xdr:col>
      <xdr:colOff>2650192</xdr:colOff>
      <xdr:row>173</xdr:row>
      <xdr:rowOff>101173</xdr:rowOff>
    </xdr:to>
    <xdr:graphicFrame macro="">
      <xdr:nvGraphicFramePr>
        <xdr:cNvPr id="8"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enitez\Desktop\PLANIFICACION\2022\Informes\PcD\PcD_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2\EML%205189\ENERO_2022\Informe_Enero_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Vaneza%20Flores\AppData\Local\Microsoft\Windows\Temporary%20Internet%20Files\Content.Outlook\ZDDCZT5K\Copia%20de%20Primer%20Informe%20Trimestral%202022%20DGAF-%20DOC%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D_PIPcD"/>
      <sheetName val="Cumplen"/>
      <sheetName val="EnProceso"/>
      <sheetName val="SinFcD"/>
      <sheetName val="SinReporte_"/>
      <sheetName val="Resumen OEE"/>
      <sheetName val="ResumenSexado"/>
      <sheetName val="Resumen_Vinculo"/>
      <sheetName val="PIPcD"/>
    </sheetNames>
    <sheetDataSet>
      <sheetData sheetId="0"/>
      <sheetData sheetId="1"/>
      <sheetData sheetId="2"/>
      <sheetData sheetId="3"/>
      <sheetData sheetId="4"/>
      <sheetData sheetId="5">
        <row r="5">
          <cell r="B5" t="str">
            <v>Cuentan con al menos el 5 % de PcD en sus nóminas</v>
          </cell>
          <cell r="C5">
            <v>22</v>
          </cell>
        </row>
        <row r="6">
          <cell r="B6" t="str">
            <v>Cuentan con menos del 5 % de PcD en sus nóminas</v>
          </cell>
          <cell r="C6">
            <v>215</v>
          </cell>
        </row>
        <row r="7">
          <cell r="B7" t="str">
            <v>No cuentan con PcD en sus nóminas</v>
          </cell>
          <cell r="C7">
            <v>159</v>
          </cell>
        </row>
        <row r="8">
          <cell r="B8" t="str">
            <v>No reportan altas y bajas a la SFP, conforme al artículo 106 del Anexo A del Decreto 4780/21</v>
          </cell>
          <cell r="C8">
            <v>29</v>
          </cell>
        </row>
      </sheetData>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100 %"/>
      <sheetName val="Intermedio"/>
      <sheetName val="NoCumplen"/>
      <sheetName val="Sin_Verificación"/>
      <sheetName val="RESUMEN"/>
      <sheetName val="AyB_5189"/>
      <sheetName val="Munic_Grupo"/>
      <sheetName val="RESUMEN_MUNIC"/>
      <sheetName val="Munic_Pond_Grupo"/>
      <sheetName val="Hoja2"/>
      <sheetName val="Munic_Pond_Grupo_Inv"/>
      <sheetName val="Munic_Ranking_Dpto"/>
    </sheetNames>
    <sheetDataSet>
      <sheetData sheetId="0"/>
      <sheetData sheetId="1"/>
      <sheetData sheetId="2"/>
      <sheetData sheetId="3"/>
      <sheetData sheetId="4"/>
      <sheetData sheetId="5">
        <row r="4">
          <cell r="B4" t="str">
            <v>100 % DE CUMPLIMIENTO</v>
          </cell>
          <cell r="C4">
            <v>140</v>
          </cell>
        </row>
        <row r="5">
          <cell r="B5" t="str">
            <v>CUMPLIMIENTO INTERMEDIO</v>
          </cell>
          <cell r="C5">
            <v>267</v>
          </cell>
        </row>
        <row r="6">
          <cell r="B6" t="str">
            <v>NO CUMPLEN</v>
          </cell>
          <cell r="C6">
            <v>28</v>
          </cell>
        </row>
      </sheetData>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159">
          <cell r="C159" t="str">
            <v xml:space="preserve">Niveles </v>
          </cell>
          <cell r="D159" t="str">
            <v xml:space="preserve">Presupuesto Vigente </v>
          </cell>
          <cell r="E159" t="str">
            <v xml:space="preserve">Ejecutado </v>
          </cell>
        </row>
        <row r="160">
          <cell r="C160" t="str">
            <v xml:space="preserve">Servicios Personales </v>
          </cell>
          <cell r="D160">
            <v>11371145.025</v>
          </cell>
          <cell r="E160">
            <v>2540381.33</v>
          </cell>
        </row>
        <row r="161">
          <cell r="C161" t="str">
            <v xml:space="preserve">Servicios no Personales </v>
          </cell>
          <cell r="D161">
            <v>1365526.9240000001</v>
          </cell>
          <cell r="E161">
            <v>331634.527</v>
          </cell>
        </row>
        <row r="162">
          <cell r="C162" t="str">
            <v xml:space="preserve">Bienes de Consumo e Insumos </v>
          </cell>
          <cell r="D162">
            <v>17000</v>
          </cell>
          <cell r="E162">
            <v>0</v>
          </cell>
        </row>
        <row r="163">
          <cell r="C163" t="str">
            <v>Inversion Fisica</v>
          </cell>
          <cell r="D163">
            <v>70000</v>
          </cell>
          <cell r="E163">
            <v>67161.8</v>
          </cell>
        </row>
        <row r="164">
          <cell r="C164" t="str">
            <v>Transferencias</v>
          </cell>
          <cell r="D164">
            <v>427734.261</v>
          </cell>
          <cell r="E164">
            <v>427734.261</v>
          </cell>
        </row>
        <row r="165">
          <cell r="C165" t="str">
            <v xml:space="preserve">Otros Gastos </v>
          </cell>
          <cell r="D165">
            <v>7890.1</v>
          </cell>
          <cell r="E165">
            <v>5892.4</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araguayconcursa.gov.py/" TargetMode="External"/><Relationship Id="rId13" Type="http://schemas.openxmlformats.org/officeDocument/2006/relationships/hyperlink" Target="file:///\\fileserver2\Publico\DGCE\DAII\Informes%20Auditoria%202022" TargetMode="External"/><Relationship Id="rId18" Type="http://schemas.openxmlformats.org/officeDocument/2006/relationships/hyperlink" Target="https://www.sfp.gov.py/sfp/seccion/65-monitoreo-de-la-ley-518914.html" TargetMode="External"/><Relationship Id="rId3" Type="http://schemas.openxmlformats.org/officeDocument/2006/relationships/hyperlink" Target="https://www.sfp.gov.py/sfp/seccion/67-situacion-pcd.html" TargetMode="External"/><Relationship Id="rId21" Type="http://schemas.openxmlformats.org/officeDocument/2006/relationships/printerSettings" Target="../printerSettings/printerSettings1.bin"/><Relationship Id="rId7" Type="http://schemas.openxmlformats.org/officeDocument/2006/relationships/hyperlink" Target="http://www.paraguayconcursa.gov.py/" TargetMode="External"/><Relationship Id="rId12" Type="http://schemas.openxmlformats.org/officeDocument/2006/relationships/hyperlink" Target="file:///\\fileserver2\Publico\DGCE\DAII\Informes%20Auditoria%202021" TargetMode="External"/><Relationship Id="rId17" Type="http://schemas.openxmlformats.org/officeDocument/2006/relationships/hyperlink" Target="file:///\\fileserver2\Publico\DGCE\DAII\Informes%20Auditoria%202022" TargetMode="External"/><Relationship Id="rId2" Type="http://schemas.openxmlformats.org/officeDocument/2006/relationships/hyperlink" Target="https://url2.cl/Cys5w" TargetMode="External"/><Relationship Id="rId16" Type="http://schemas.openxmlformats.org/officeDocument/2006/relationships/hyperlink" Target="file:///\\fileserver2\Publico\DGCE\DAII\Informes%20Auditoria%202022" TargetMode="External"/><Relationship Id="rId20" Type="http://schemas.openxmlformats.org/officeDocument/2006/relationships/hyperlink" Target="https://www.contrataciones.gov.py/licitaciones/planificacion/409144-seguro-medico-funcionarios-permanentes-contratados-comisionados-sfp-1.html" TargetMode="External"/><Relationship Id="rId1" Type="http://schemas.openxmlformats.org/officeDocument/2006/relationships/hyperlink" Target="https://url2.cl/4WxFa" TargetMode="External"/><Relationship Id="rId6" Type="http://schemas.openxmlformats.org/officeDocument/2006/relationships/hyperlink" Target="https://url2.cl/lKj9p" TargetMode="External"/><Relationship Id="rId11" Type="http://schemas.openxmlformats.org/officeDocument/2006/relationships/hyperlink" Target="file:///\\fileserver2\Publico\DGCE\DAII\Informes%20Auditoria%202021" TargetMode="External"/><Relationship Id="rId5" Type="http://schemas.openxmlformats.org/officeDocument/2006/relationships/hyperlink" Target="https://www.sfp.gov.py/sfp/archivos/documentos/RES%20105.22%20PLAN%20ANUAL%20RRC_8crc0fks.pdf" TargetMode="External"/><Relationship Id="rId15" Type="http://schemas.openxmlformats.org/officeDocument/2006/relationships/hyperlink" Target="file:///\\fileserver2\Publico\DGCE\DAII\Informes%20Auditoria%202022" TargetMode="External"/><Relationship Id="rId10" Type="http://schemas.openxmlformats.org/officeDocument/2006/relationships/hyperlink" Target="https://www.sfp.gov.py/inapp/?p=2019Resoluciones%20sobre%20Aranceles%20preferenciales&#8226;%20Resoluci&#243;n%20SFP%20N&#186;%2046/2021%20(Febrero)&#8226;%20Resoluci&#243;n%20SFP%20N&#186;%2064/2021%20(Febrero)&#8226;%20Resoluci&#243;n%20SFP%20N&#186;%20119/2020%20(Marzo)" TargetMode="External"/><Relationship Id="rId19" Type="http://schemas.openxmlformats.org/officeDocument/2006/relationships/hyperlink" Target="https://www.contrataciones.gov.py/licitaciones/adjudicacion/405586-seguro-vehiculo-institucional-1/resumen-adjudicacion.html" TargetMode="External"/><Relationship Id="rId4" Type="http://schemas.openxmlformats.org/officeDocument/2006/relationships/hyperlink" Target="https://transparencia.senac.gov.py/portal/historial-cumplimiento" TargetMode="External"/><Relationship Id="rId9" Type="http://schemas.openxmlformats.org/officeDocument/2006/relationships/hyperlink" Target="https://www.sfp.gov.py/sfp/noticia/14797-4715-funcionarios-del-pais-seran-beneficiados-con-los-cursos-gratuitos-ofrecidos-por-la-sfpinapp.html" TargetMode="External"/><Relationship Id="rId14" Type="http://schemas.openxmlformats.org/officeDocument/2006/relationships/hyperlink" Target="file:///\\fileserver2\Publico\DGCE\DAII\Informes%20Auditoria%202022" TargetMode="External"/><Relationship Id="rId2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2"/>
  <sheetViews>
    <sheetView tabSelected="1" view="pageBreakPreview" zoomScale="56" zoomScaleNormal="60" zoomScaleSheetLayoutView="56" workbookViewId="0">
      <selection activeCell="B1" sqref="B1:E26"/>
    </sheetView>
  </sheetViews>
  <sheetFormatPr baseColWidth="10" defaultColWidth="9.140625" defaultRowHeight="15"/>
  <cols>
    <col min="1" max="1" width="4.28515625" style="4" customWidth="1"/>
    <col min="2" max="2" width="16.42578125" style="4" customWidth="1"/>
    <col min="3" max="3" width="69" style="4" customWidth="1"/>
    <col min="4" max="4" width="39" style="4" customWidth="1"/>
    <col min="5" max="5" width="46" style="4" customWidth="1"/>
    <col min="6" max="6" width="38.28515625" style="4" customWidth="1"/>
    <col min="7" max="7" width="29.85546875" style="4" customWidth="1"/>
    <col min="8" max="8" width="33.7109375" style="4" customWidth="1"/>
    <col min="9" max="9" width="33.7109375" style="4" hidden="1" customWidth="1"/>
    <col min="10" max="16384" width="9.140625" style="4"/>
  </cols>
  <sheetData>
    <row r="1" spans="2:9" ht="33.75" customHeight="1">
      <c r="B1" s="330" t="s">
        <v>116</v>
      </c>
      <c r="C1" s="331"/>
      <c r="D1" s="331"/>
      <c r="E1" s="332"/>
      <c r="F1" s="13"/>
      <c r="G1" s="13"/>
      <c r="H1" s="13"/>
      <c r="I1" s="13"/>
    </row>
    <row r="2" spans="2:9" ht="27" customHeight="1"/>
    <row r="3" spans="2:9" ht="27" customHeight="1">
      <c r="B3" s="10" t="s">
        <v>0</v>
      </c>
      <c r="C3" s="14"/>
    </row>
    <row r="4" spans="2:9" ht="27" customHeight="1">
      <c r="B4" s="15" t="s">
        <v>1</v>
      </c>
      <c r="C4" s="15" t="s">
        <v>265</v>
      </c>
    </row>
    <row r="5" spans="2:9" ht="27" customHeight="1">
      <c r="B5" s="16" t="s">
        <v>258</v>
      </c>
      <c r="C5" s="16"/>
    </row>
    <row r="6" spans="2:9" ht="27" customHeight="1">
      <c r="B6" s="17"/>
      <c r="C6" s="17"/>
    </row>
    <row r="7" spans="2:9" ht="27" customHeight="1">
      <c r="B7" s="330" t="s">
        <v>2</v>
      </c>
      <c r="C7" s="331"/>
      <c r="D7" s="331"/>
      <c r="E7" s="332"/>
    </row>
    <row r="8" spans="2:9" ht="62.25" customHeight="1">
      <c r="B8" s="334" t="s">
        <v>76</v>
      </c>
      <c r="C8" s="335"/>
      <c r="D8" s="335"/>
      <c r="E8" s="336"/>
    </row>
    <row r="9" spans="2:9" s="12" customFormat="1" ht="27" customHeight="1">
      <c r="B9" s="18"/>
      <c r="C9" s="18"/>
      <c r="D9" s="18"/>
      <c r="E9" s="18"/>
      <c r="F9" s="4"/>
      <c r="G9" s="4"/>
      <c r="H9" s="4"/>
      <c r="I9" s="4"/>
    </row>
    <row r="10" spans="2:9" ht="27" customHeight="1">
      <c r="B10" s="330" t="s">
        <v>171</v>
      </c>
      <c r="C10" s="331"/>
      <c r="D10" s="331"/>
      <c r="E10" s="332"/>
    </row>
    <row r="11" spans="2:9" ht="93" customHeight="1">
      <c r="B11" s="337" t="s">
        <v>103</v>
      </c>
      <c r="C11" s="338"/>
      <c r="D11" s="338"/>
      <c r="E11" s="339"/>
    </row>
    <row r="12" spans="2:9" s="12" customFormat="1" ht="27" customHeight="1">
      <c r="B12" s="18"/>
      <c r="C12" s="18"/>
      <c r="D12" s="18"/>
      <c r="E12" s="18"/>
    </row>
    <row r="13" spans="2:9" s="19" customFormat="1" ht="27" customHeight="1">
      <c r="B13" s="330" t="s">
        <v>172</v>
      </c>
      <c r="C13" s="331"/>
      <c r="D13" s="331"/>
      <c r="E13" s="332"/>
      <c r="F13" s="4"/>
      <c r="G13" s="4"/>
      <c r="H13" s="4"/>
      <c r="I13" s="4"/>
    </row>
    <row r="14" spans="2:9" ht="27" customHeight="1">
      <c r="B14" s="20" t="s">
        <v>3</v>
      </c>
      <c r="C14" s="21" t="s">
        <v>4</v>
      </c>
      <c r="D14" s="21" t="s">
        <v>5</v>
      </c>
      <c r="E14" s="22" t="s">
        <v>6</v>
      </c>
    </row>
    <row r="15" spans="2:9" ht="27" customHeight="1">
      <c r="B15" s="23">
        <v>1</v>
      </c>
      <c r="C15" s="24" t="s">
        <v>77</v>
      </c>
      <c r="D15" s="25" t="s">
        <v>97</v>
      </c>
      <c r="E15" s="25" t="s">
        <v>99</v>
      </c>
    </row>
    <row r="16" spans="2:9" ht="27" customHeight="1">
      <c r="B16" s="23">
        <v>2</v>
      </c>
      <c r="C16" s="24" t="s">
        <v>78</v>
      </c>
      <c r="D16" s="25" t="s">
        <v>93</v>
      </c>
      <c r="E16" s="25" t="s">
        <v>100</v>
      </c>
    </row>
    <row r="17" spans="2:7" ht="27" customHeight="1">
      <c r="B17" s="23">
        <v>3</v>
      </c>
      <c r="C17" s="24" t="s">
        <v>79</v>
      </c>
      <c r="D17" s="25" t="s">
        <v>91</v>
      </c>
      <c r="E17" s="25" t="s">
        <v>100</v>
      </c>
    </row>
    <row r="18" spans="2:7" ht="27" customHeight="1">
      <c r="B18" s="23">
        <v>4</v>
      </c>
      <c r="C18" s="24" t="s">
        <v>80</v>
      </c>
      <c r="D18" s="25" t="s">
        <v>89</v>
      </c>
      <c r="E18" s="25" t="s">
        <v>100</v>
      </c>
    </row>
    <row r="19" spans="2:7" ht="27" customHeight="1">
      <c r="B19" s="23">
        <v>5</v>
      </c>
      <c r="C19" s="24" t="s">
        <v>81</v>
      </c>
      <c r="D19" s="25" t="s">
        <v>96</v>
      </c>
      <c r="E19" s="25" t="s">
        <v>101</v>
      </c>
    </row>
    <row r="20" spans="2:7" ht="27" customHeight="1">
      <c r="B20" s="23">
        <v>6</v>
      </c>
      <c r="C20" s="24" t="s">
        <v>82</v>
      </c>
      <c r="D20" s="25" t="s">
        <v>92</v>
      </c>
      <c r="E20" s="25" t="s">
        <v>100</v>
      </c>
    </row>
    <row r="21" spans="2:7" ht="27" customHeight="1">
      <c r="B21" s="23">
        <v>7</v>
      </c>
      <c r="C21" s="24" t="s">
        <v>83</v>
      </c>
      <c r="D21" s="25" t="s">
        <v>95</v>
      </c>
      <c r="E21" s="25" t="s">
        <v>102</v>
      </c>
    </row>
    <row r="22" spans="2:7" ht="27" customHeight="1">
      <c r="B22" s="23">
        <v>8</v>
      </c>
      <c r="C22" s="24" t="s">
        <v>84</v>
      </c>
      <c r="D22" s="25" t="s">
        <v>266</v>
      </c>
      <c r="E22" s="25" t="s">
        <v>234</v>
      </c>
    </row>
    <row r="23" spans="2:7" ht="27" customHeight="1">
      <c r="B23" s="23">
        <v>9</v>
      </c>
      <c r="C23" s="24" t="s">
        <v>85</v>
      </c>
      <c r="D23" s="25" t="s">
        <v>90</v>
      </c>
      <c r="E23" s="25" t="s">
        <v>101</v>
      </c>
    </row>
    <row r="24" spans="2:7" ht="27" customHeight="1">
      <c r="B24" s="23">
        <v>10</v>
      </c>
      <c r="C24" s="24" t="s">
        <v>86</v>
      </c>
      <c r="D24" s="25" t="s">
        <v>94</v>
      </c>
      <c r="E24" s="25" t="s">
        <v>100</v>
      </c>
    </row>
    <row r="25" spans="2:7" ht="27" customHeight="1">
      <c r="B25" s="23">
        <v>11</v>
      </c>
      <c r="C25" s="24" t="s">
        <v>87</v>
      </c>
      <c r="D25" s="25" t="s">
        <v>98</v>
      </c>
      <c r="E25" s="25" t="s">
        <v>100</v>
      </c>
    </row>
    <row r="26" spans="2:7" ht="27" customHeight="1">
      <c r="B26" s="23">
        <v>12</v>
      </c>
      <c r="C26" s="24" t="s">
        <v>88</v>
      </c>
      <c r="D26" s="25" t="s">
        <v>196</v>
      </c>
      <c r="E26" s="25" t="s">
        <v>100</v>
      </c>
    </row>
    <row r="27" spans="2:7">
      <c r="B27" s="26"/>
      <c r="C27" s="27"/>
      <c r="D27" s="28"/>
      <c r="E27" s="28"/>
    </row>
    <row r="28" spans="2:7" ht="30" customHeight="1">
      <c r="B28" s="330" t="s">
        <v>7</v>
      </c>
      <c r="C28" s="331"/>
      <c r="D28" s="331"/>
      <c r="E28" s="332"/>
    </row>
    <row r="29" spans="2:7" ht="30" customHeight="1">
      <c r="B29" s="330" t="s">
        <v>8</v>
      </c>
      <c r="C29" s="331"/>
      <c r="D29" s="331"/>
      <c r="E29" s="332"/>
    </row>
    <row r="30" spans="2:7" ht="94.5" customHeight="1">
      <c r="B30" s="56" t="s">
        <v>9</v>
      </c>
      <c r="C30" s="322" t="s">
        <v>267</v>
      </c>
      <c r="D30" s="323"/>
      <c r="E30" s="323"/>
      <c r="F30" s="29"/>
    </row>
    <row r="31" spans="2:7" ht="12" customHeight="1">
      <c r="B31" s="29"/>
      <c r="C31" s="29"/>
      <c r="D31" s="29"/>
      <c r="E31" s="29"/>
      <c r="F31" s="29"/>
    </row>
    <row r="32" spans="2:7" ht="36.75" customHeight="1">
      <c r="B32" s="330" t="s">
        <v>173</v>
      </c>
      <c r="C32" s="331"/>
      <c r="D32" s="331"/>
      <c r="E32" s="332"/>
      <c r="F32" s="57"/>
      <c r="G32" s="30"/>
    </row>
    <row r="33" spans="1:6" ht="42.75" customHeight="1">
      <c r="B33" s="58" t="s">
        <v>10</v>
      </c>
      <c r="C33" s="58" t="s">
        <v>11</v>
      </c>
      <c r="D33" s="58" t="s">
        <v>12</v>
      </c>
      <c r="E33" s="58" t="s">
        <v>13</v>
      </c>
      <c r="F33" s="59" t="s">
        <v>14</v>
      </c>
    </row>
    <row r="34" spans="1:6" ht="140.25" customHeight="1">
      <c r="B34" s="60" t="s">
        <v>15</v>
      </c>
      <c r="C34" s="61" t="s">
        <v>104</v>
      </c>
      <c r="D34" s="60" t="s">
        <v>106</v>
      </c>
      <c r="E34" s="62" t="s">
        <v>109</v>
      </c>
      <c r="F34" s="63" t="s">
        <v>134</v>
      </c>
    </row>
    <row r="35" spans="1:6" ht="63.75" customHeight="1">
      <c r="B35" s="60" t="s">
        <v>16</v>
      </c>
      <c r="C35" s="61" t="s">
        <v>108</v>
      </c>
      <c r="D35" s="60" t="s">
        <v>106</v>
      </c>
      <c r="E35" s="62" t="s">
        <v>110</v>
      </c>
      <c r="F35" s="63" t="s">
        <v>135</v>
      </c>
    </row>
    <row r="36" spans="1:6" ht="192" customHeight="1">
      <c r="B36" s="60" t="s">
        <v>17</v>
      </c>
      <c r="C36" s="61" t="s">
        <v>107</v>
      </c>
      <c r="D36" s="64" t="s">
        <v>105</v>
      </c>
      <c r="E36" s="62" t="s">
        <v>206</v>
      </c>
      <c r="F36" s="63" t="s">
        <v>136</v>
      </c>
    </row>
    <row r="37" spans="1:6">
      <c r="F37" s="31"/>
    </row>
    <row r="38" spans="1:6" ht="43.5" customHeight="1">
      <c r="B38" s="330" t="s">
        <v>18</v>
      </c>
      <c r="C38" s="331"/>
      <c r="D38" s="331"/>
      <c r="E38" s="332"/>
      <c r="F38" s="57"/>
    </row>
    <row r="39" spans="1:6" ht="51.75" customHeight="1">
      <c r="B39" s="330" t="s">
        <v>19</v>
      </c>
      <c r="C39" s="331"/>
      <c r="D39" s="331"/>
      <c r="E39" s="332"/>
      <c r="F39" s="57"/>
    </row>
    <row r="40" spans="1:6" ht="48" customHeight="1">
      <c r="B40" s="65" t="s">
        <v>20</v>
      </c>
      <c r="C40" s="66" t="s">
        <v>133</v>
      </c>
      <c r="D40" s="65" t="s">
        <v>22</v>
      </c>
      <c r="E40" s="81"/>
      <c r="F40" s="81"/>
    </row>
    <row r="41" spans="1:6" ht="171" customHeight="1">
      <c r="A41" s="281"/>
      <c r="B41" s="67" t="s">
        <v>209</v>
      </c>
      <c r="C41" s="68" t="s">
        <v>259</v>
      </c>
      <c r="D41" s="213" t="s">
        <v>210</v>
      </c>
      <c r="E41" s="80"/>
      <c r="F41" s="80"/>
    </row>
    <row r="42" spans="1:6" s="32" customFormat="1" ht="37.5" customHeight="1">
      <c r="B42" s="69" t="s">
        <v>23</v>
      </c>
      <c r="C42" s="70">
        <v>1</v>
      </c>
      <c r="D42" s="213" t="s">
        <v>210</v>
      </c>
      <c r="E42" s="85"/>
      <c r="F42" s="85"/>
    </row>
    <row r="43" spans="1:6" s="32" customFormat="1" ht="27" customHeight="1">
      <c r="B43" s="69" t="s">
        <v>26</v>
      </c>
      <c r="C43" s="71"/>
      <c r="D43" s="72"/>
      <c r="E43" s="86"/>
      <c r="F43" s="85"/>
    </row>
    <row r="44" spans="1:6" s="32" customFormat="1" ht="27" customHeight="1">
      <c r="B44" s="69" t="s">
        <v>34</v>
      </c>
      <c r="C44" s="71"/>
      <c r="D44" s="73"/>
      <c r="E44" s="86"/>
      <c r="F44" s="85"/>
    </row>
    <row r="45" spans="1:6" s="32" customFormat="1" ht="27" customHeight="1">
      <c r="B45" s="69" t="s">
        <v>35</v>
      </c>
      <c r="C45" s="71"/>
      <c r="D45" s="73"/>
      <c r="E45" s="86"/>
      <c r="F45" s="85"/>
    </row>
    <row r="46" spans="1:6" s="32" customFormat="1" ht="27" customHeight="1">
      <c r="B46" s="69" t="s">
        <v>175</v>
      </c>
      <c r="C46" s="71"/>
      <c r="D46" s="73"/>
      <c r="E46" s="86"/>
      <c r="F46" s="85"/>
    </row>
    <row r="47" spans="1:6" s="32" customFormat="1" ht="27" customHeight="1">
      <c r="B47" s="69" t="s">
        <v>176</v>
      </c>
      <c r="C47" s="71"/>
      <c r="D47" s="73"/>
      <c r="E47" s="86"/>
      <c r="F47" s="85"/>
    </row>
    <row r="48" spans="1:6" s="32" customFormat="1" ht="27" customHeight="1">
      <c r="B48" s="69" t="s">
        <v>200</v>
      </c>
      <c r="C48" s="71"/>
      <c r="D48" s="73"/>
      <c r="E48" s="86"/>
      <c r="F48" s="85"/>
    </row>
    <row r="49" spans="2:6" s="32" customFormat="1" ht="27" customHeight="1">
      <c r="B49" s="69" t="s">
        <v>201</v>
      </c>
      <c r="C49" s="71"/>
      <c r="D49" s="73"/>
      <c r="E49" s="86"/>
      <c r="F49" s="85"/>
    </row>
    <row r="50" spans="2:6" s="32" customFormat="1" ht="27" customHeight="1">
      <c r="B50" s="69" t="s">
        <v>202</v>
      </c>
      <c r="C50" s="71"/>
      <c r="D50" s="74"/>
      <c r="E50" s="86"/>
      <c r="F50" s="85"/>
    </row>
    <row r="51" spans="2:6" ht="27" customHeight="1">
      <c r="C51" s="29"/>
      <c r="D51" s="29"/>
      <c r="E51" s="29"/>
    </row>
    <row r="52" spans="2:6" ht="20.100000000000001" customHeight="1">
      <c r="B52" s="330" t="s">
        <v>27</v>
      </c>
      <c r="C52" s="331"/>
      <c r="D52" s="331"/>
      <c r="E52" s="332"/>
      <c r="F52" s="57"/>
    </row>
    <row r="53" spans="2:6" ht="20.100000000000001" customHeight="1">
      <c r="B53" s="65" t="s">
        <v>20</v>
      </c>
      <c r="C53" s="58" t="s">
        <v>21</v>
      </c>
      <c r="D53" s="58" t="s">
        <v>28</v>
      </c>
      <c r="E53" s="324" t="s">
        <v>178</v>
      </c>
      <c r="F53" s="325"/>
    </row>
    <row r="54" spans="2:6" ht="20.100000000000001" customHeight="1">
      <c r="B54" s="67" t="s">
        <v>23</v>
      </c>
      <c r="C54" s="71">
        <v>1</v>
      </c>
      <c r="D54" s="333" t="s">
        <v>268</v>
      </c>
      <c r="E54" s="328"/>
      <c r="F54" s="329"/>
    </row>
    <row r="55" spans="2:6" ht="20.100000000000001" customHeight="1">
      <c r="B55" s="67" t="s">
        <v>24</v>
      </c>
      <c r="C55" s="71">
        <v>1</v>
      </c>
      <c r="D55" s="327"/>
      <c r="E55" s="328"/>
      <c r="F55" s="329"/>
    </row>
    <row r="56" spans="2:6" ht="20.100000000000001" customHeight="1">
      <c r="B56" s="67" t="s">
        <v>25</v>
      </c>
      <c r="C56" s="67" t="s">
        <v>269</v>
      </c>
      <c r="D56" s="327"/>
      <c r="E56" s="211"/>
      <c r="F56" s="212"/>
    </row>
    <row r="57" spans="2:6" ht="20.100000000000001" customHeight="1">
      <c r="B57" s="67" t="s">
        <v>26</v>
      </c>
      <c r="C57" s="71"/>
      <c r="D57" s="327"/>
      <c r="E57" s="211"/>
      <c r="F57" s="212"/>
    </row>
    <row r="58" spans="2:6" ht="20.100000000000001" customHeight="1">
      <c r="B58" s="67" t="s">
        <v>34</v>
      </c>
      <c r="C58" s="71"/>
      <c r="D58" s="327"/>
      <c r="E58" s="328"/>
      <c r="F58" s="329"/>
    </row>
    <row r="59" spans="2:6" ht="20.100000000000001" customHeight="1">
      <c r="C59" t="s">
        <v>270</v>
      </c>
    </row>
    <row r="60" spans="2:6" ht="20.100000000000001" customHeight="1">
      <c r="B60" s="330" t="s">
        <v>29</v>
      </c>
      <c r="C60" s="331"/>
      <c r="D60" s="331"/>
      <c r="E60" s="332"/>
      <c r="F60" s="57"/>
    </row>
    <row r="61" spans="2:6" ht="20.100000000000001" customHeight="1">
      <c r="B61" s="75" t="s">
        <v>20</v>
      </c>
      <c r="C61" s="76" t="s">
        <v>30</v>
      </c>
      <c r="D61" s="76" t="s">
        <v>31</v>
      </c>
      <c r="E61" s="76" t="s">
        <v>32</v>
      </c>
      <c r="F61" s="76" t="s">
        <v>33</v>
      </c>
    </row>
    <row r="62" spans="2:6" ht="20.100000000000001" customHeight="1">
      <c r="B62" s="77" t="s">
        <v>23</v>
      </c>
      <c r="C62" s="78">
        <v>4</v>
      </c>
      <c r="D62" s="79">
        <v>1</v>
      </c>
      <c r="E62" s="80"/>
      <c r="F62" s="326" t="s">
        <v>271</v>
      </c>
    </row>
    <row r="63" spans="2:6" ht="20.100000000000001" customHeight="1">
      <c r="B63" s="77" t="s">
        <v>24</v>
      </c>
      <c r="C63" s="78">
        <v>6</v>
      </c>
      <c r="D63" s="79">
        <v>1</v>
      </c>
      <c r="E63" s="80"/>
      <c r="F63" s="327"/>
    </row>
    <row r="64" spans="2:6" ht="20.100000000000001" customHeight="1">
      <c r="B64" s="77" t="s">
        <v>25</v>
      </c>
      <c r="C64" s="78">
        <v>7</v>
      </c>
      <c r="D64" s="79">
        <v>1</v>
      </c>
      <c r="E64" s="80"/>
      <c r="F64" s="327"/>
    </row>
    <row r="65" spans="2:9" ht="24.95" customHeight="1">
      <c r="B65" s="330" t="s">
        <v>36</v>
      </c>
      <c r="C65" s="331"/>
      <c r="D65" s="331"/>
      <c r="E65" s="332"/>
      <c r="F65" s="330"/>
      <c r="G65" s="331"/>
    </row>
    <row r="66" spans="2:9" ht="24.95" customHeight="1">
      <c r="B66" s="81" t="s">
        <v>37</v>
      </c>
      <c r="C66" s="81" t="s">
        <v>38</v>
      </c>
      <c r="D66" s="81" t="s">
        <v>39</v>
      </c>
      <c r="E66" s="81" t="s">
        <v>40</v>
      </c>
      <c r="F66" s="81" t="s">
        <v>41</v>
      </c>
      <c r="G66" s="81" t="s">
        <v>42</v>
      </c>
    </row>
    <row r="67" spans="2:9" ht="24.95" customHeight="1">
      <c r="B67" s="354" t="s">
        <v>207</v>
      </c>
      <c r="C67" s="355"/>
      <c r="D67" s="355"/>
      <c r="E67" s="355"/>
      <c r="F67" s="355"/>
      <c r="G67" s="355"/>
    </row>
    <row r="68" spans="2:9" ht="24.95" customHeight="1">
      <c r="B68" s="82"/>
      <c r="C68" s="83"/>
      <c r="D68" s="83"/>
      <c r="E68" s="83"/>
      <c r="F68" s="83"/>
      <c r="G68" s="83"/>
    </row>
    <row r="69" spans="2:9" ht="24.95" customHeight="1"/>
    <row r="70" spans="2:9" ht="24.95" customHeight="1">
      <c r="B70" s="330" t="s">
        <v>43</v>
      </c>
      <c r="C70" s="331"/>
      <c r="D70" s="331"/>
      <c r="E70" s="332" t="s">
        <v>70</v>
      </c>
      <c r="F70" s="330"/>
      <c r="G70" s="331"/>
    </row>
    <row r="71" spans="2:9" ht="24.95" customHeight="1">
      <c r="D71" s="343" t="s">
        <v>44</v>
      </c>
      <c r="E71" s="343"/>
      <c r="F71" s="343"/>
      <c r="G71" s="343"/>
    </row>
    <row r="72" spans="2:9" ht="24.95" customHeight="1">
      <c r="B72" s="81" t="s">
        <v>37</v>
      </c>
      <c r="C72" s="81" t="s">
        <v>38</v>
      </c>
      <c r="D72" s="81" t="s">
        <v>45</v>
      </c>
      <c r="E72" s="81" t="s">
        <v>46</v>
      </c>
      <c r="F72" s="81" t="s">
        <v>47</v>
      </c>
      <c r="G72" s="81" t="s">
        <v>48</v>
      </c>
    </row>
    <row r="73" spans="2:9" ht="24.95" customHeight="1">
      <c r="B73" s="346" t="s">
        <v>208</v>
      </c>
      <c r="C73" s="347"/>
      <c r="D73" s="347"/>
      <c r="E73" s="347"/>
      <c r="F73" s="347"/>
      <c r="G73" s="348"/>
    </row>
    <row r="74" spans="2:9" ht="24.95" customHeight="1">
      <c r="B74" s="349"/>
      <c r="C74" s="350"/>
      <c r="D74" s="350"/>
      <c r="E74" s="350"/>
      <c r="F74" s="350"/>
      <c r="G74" s="351"/>
    </row>
    <row r="75" spans="2:9" ht="24.95" customHeight="1"/>
    <row r="76" spans="2:9" ht="52.5" customHeight="1">
      <c r="B76" s="330" t="s">
        <v>49</v>
      </c>
      <c r="C76" s="331"/>
      <c r="D76" s="331"/>
      <c r="E76" s="332"/>
      <c r="F76" s="330"/>
      <c r="G76" s="331"/>
      <c r="H76" s="91"/>
    </row>
    <row r="77" spans="2:9" ht="24.95" customHeight="1">
      <c r="B77" s="87" t="s">
        <v>37</v>
      </c>
      <c r="C77" s="87" t="s">
        <v>38</v>
      </c>
      <c r="D77" s="87" t="s">
        <v>39</v>
      </c>
      <c r="E77" s="87" t="s">
        <v>40</v>
      </c>
      <c r="F77" s="87" t="s">
        <v>41</v>
      </c>
      <c r="G77" s="88" t="s">
        <v>159</v>
      </c>
      <c r="H77" s="92" t="s">
        <v>218</v>
      </c>
    </row>
    <row r="78" spans="2:9" ht="267" customHeight="1">
      <c r="B78" s="276">
        <v>1</v>
      </c>
      <c r="C78" s="131" t="s">
        <v>190</v>
      </c>
      <c r="D78" s="131" t="s">
        <v>191</v>
      </c>
      <c r="E78" s="89" t="s">
        <v>192</v>
      </c>
      <c r="F78" s="89"/>
      <c r="G78" s="89" t="s">
        <v>272</v>
      </c>
      <c r="H78" s="93" t="s">
        <v>219</v>
      </c>
    </row>
    <row r="79" spans="2:9" ht="213" customHeight="1">
      <c r="B79" s="276">
        <v>2</v>
      </c>
      <c r="C79" s="169" t="s">
        <v>194</v>
      </c>
      <c r="D79" s="89"/>
      <c r="E79" s="89" t="s">
        <v>166</v>
      </c>
      <c r="F79" s="219" t="s">
        <v>273</v>
      </c>
      <c r="G79" s="219" t="s">
        <v>274</v>
      </c>
      <c r="H79" s="78" t="s">
        <v>220</v>
      </c>
      <c r="I79" s="34"/>
    </row>
    <row r="80" spans="2:9" ht="283.5" customHeight="1">
      <c r="B80" s="276">
        <v>3</v>
      </c>
      <c r="C80" s="226" t="s">
        <v>280</v>
      </c>
      <c r="D80" s="89"/>
      <c r="E80" s="89" t="s">
        <v>166</v>
      </c>
      <c r="F80" s="218">
        <v>43</v>
      </c>
      <c r="G80" s="219" t="s">
        <v>275</v>
      </c>
      <c r="H80" s="78" t="s">
        <v>220</v>
      </c>
      <c r="I80" s="35"/>
    </row>
    <row r="81" spans="1:9" ht="294.75" customHeight="1">
      <c r="B81" s="276">
        <v>4</v>
      </c>
      <c r="C81" s="226" t="s">
        <v>168</v>
      </c>
      <c r="D81" s="89"/>
      <c r="E81" s="89" t="s">
        <v>167</v>
      </c>
      <c r="F81" s="227" t="s">
        <v>281</v>
      </c>
      <c r="G81" s="227" t="s">
        <v>282</v>
      </c>
      <c r="H81" s="78" t="s">
        <v>220</v>
      </c>
    </row>
    <row r="82" spans="1:9" ht="180.75" customHeight="1">
      <c r="B82" s="276">
        <v>5</v>
      </c>
      <c r="C82" s="226" t="s">
        <v>279</v>
      </c>
      <c r="D82" s="89"/>
      <c r="E82" s="89" t="s">
        <v>166</v>
      </c>
      <c r="F82" s="222">
        <v>10</v>
      </c>
      <c r="G82" s="221" t="s">
        <v>276</v>
      </c>
      <c r="H82" s="220"/>
    </row>
    <row r="83" spans="1:9" ht="409.6" customHeight="1">
      <c r="B83" s="276">
        <v>6</v>
      </c>
      <c r="C83" s="89" t="s">
        <v>204</v>
      </c>
      <c r="D83" s="89"/>
      <c r="E83" s="89" t="s">
        <v>166</v>
      </c>
      <c r="F83" s="225" t="s">
        <v>277</v>
      </c>
      <c r="G83" s="224" t="s">
        <v>278</v>
      </c>
      <c r="H83" s="223"/>
    </row>
    <row r="84" spans="1:9" ht="133.5" customHeight="1">
      <c r="B84" s="282">
        <v>7</v>
      </c>
      <c r="C84" s="89" t="s">
        <v>164</v>
      </c>
      <c r="D84" s="131" t="s">
        <v>112</v>
      </c>
      <c r="E84" s="89" t="s">
        <v>162</v>
      </c>
      <c r="F84" s="217" t="s">
        <v>319</v>
      </c>
      <c r="G84" s="90" t="s">
        <v>320</v>
      </c>
      <c r="H84" s="232" t="s">
        <v>210</v>
      </c>
    </row>
    <row r="85" spans="1:9" ht="162.75" customHeight="1">
      <c r="B85" s="276">
        <v>8</v>
      </c>
      <c r="C85" s="89" t="s">
        <v>163</v>
      </c>
      <c r="D85" s="313" t="s">
        <v>113</v>
      </c>
      <c r="E85" s="170" t="s">
        <v>203</v>
      </c>
      <c r="F85" s="217" t="s">
        <v>283</v>
      </c>
      <c r="G85" s="217" t="s">
        <v>284</v>
      </c>
      <c r="H85" s="320" t="s">
        <v>285</v>
      </c>
    </row>
    <row r="86" spans="1:9" ht="222.75" customHeight="1">
      <c r="B86" s="276">
        <v>9</v>
      </c>
      <c r="C86" s="89" t="s">
        <v>286</v>
      </c>
      <c r="D86" s="313"/>
      <c r="E86" s="217" t="s">
        <v>287</v>
      </c>
      <c r="F86" s="217" t="s">
        <v>288</v>
      </c>
      <c r="G86" s="217" t="s">
        <v>289</v>
      </c>
      <c r="H86" s="321"/>
    </row>
    <row r="87" spans="1:9" ht="102.75" customHeight="1">
      <c r="B87" s="304">
        <v>10</v>
      </c>
      <c r="C87" s="293" t="s">
        <v>165</v>
      </c>
      <c r="D87" s="301" t="s">
        <v>114</v>
      </c>
      <c r="E87" s="310" t="s">
        <v>195</v>
      </c>
      <c r="F87" s="228" t="s">
        <v>324</v>
      </c>
      <c r="G87" s="228" t="s">
        <v>326</v>
      </c>
      <c r="H87" s="84"/>
    </row>
    <row r="88" spans="1:9" ht="116.25" customHeight="1">
      <c r="B88" s="304"/>
      <c r="C88" s="293"/>
      <c r="D88" s="302"/>
      <c r="E88" s="310"/>
      <c r="F88" s="228" t="s">
        <v>325</v>
      </c>
      <c r="G88" s="228" t="s">
        <v>216</v>
      </c>
      <c r="H88" s="84"/>
    </row>
    <row r="89" spans="1:9" ht="307.5" customHeight="1">
      <c r="B89" s="276">
        <v>11</v>
      </c>
      <c r="C89" s="241" t="s">
        <v>170</v>
      </c>
      <c r="D89" s="303"/>
      <c r="E89" s="243" t="s">
        <v>327</v>
      </c>
      <c r="F89" s="244" t="s">
        <v>328</v>
      </c>
      <c r="G89" s="242" t="s">
        <v>329</v>
      </c>
      <c r="H89" s="84"/>
    </row>
    <row r="90" spans="1:9" ht="307.5" customHeight="1">
      <c r="B90" s="277">
        <v>12</v>
      </c>
      <c r="C90" s="130" t="s">
        <v>251</v>
      </c>
      <c r="D90" s="231" t="s">
        <v>114</v>
      </c>
      <c r="E90" s="130" t="s">
        <v>291</v>
      </c>
      <c r="F90" s="214" t="s">
        <v>292</v>
      </c>
      <c r="G90" s="230" t="s">
        <v>293</v>
      </c>
      <c r="H90" s="236" t="s">
        <v>294</v>
      </c>
    </row>
    <row r="91" spans="1:9" ht="307.5" customHeight="1">
      <c r="B91" s="283">
        <v>13</v>
      </c>
      <c r="C91" s="130" t="s">
        <v>252</v>
      </c>
      <c r="D91" s="231" t="s">
        <v>253</v>
      </c>
      <c r="E91" s="130" t="s">
        <v>295</v>
      </c>
      <c r="F91" s="214" t="s">
        <v>296</v>
      </c>
      <c r="G91" s="230" t="s">
        <v>297</v>
      </c>
      <c r="H91" s="229" t="s">
        <v>220</v>
      </c>
    </row>
    <row r="92" spans="1:9" ht="307.5" customHeight="1">
      <c r="B92" s="277">
        <v>14</v>
      </c>
      <c r="C92" s="130" t="s">
        <v>254</v>
      </c>
      <c r="D92" s="231" t="s">
        <v>253</v>
      </c>
      <c r="E92" s="130" t="s">
        <v>255</v>
      </c>
      <c r="F92" s="214" t="s">
        <v>298</v>
      </c>
      <c r="G92" s="237" t="s">
        <v>256</v>
      </c>
      <c r="H92" s="238" t="s">
        <v>220</v>
      </c>
    </row>
    <row r="93" spans="1:9" ht="307.5" customHeight="1">
      <c r="B93" s="277">
        <v>15</v>
      </c>
      <c r="C93" s="130" t="s">
        <v>257</v>
      </c>
      <c r="D93" s="231" t="s">
        <v>253</v>
      </c>
      <c r="E93" s="130" t="s">
        <v>299</v>
      </c>
      <c r="F93" s="245" t="s">
        <v>330</v>
      </c>
      <c r="G93" s="239" t="s">
        <v>300</v>
      </c>
      <c r="H93" s="236" t="s">
        <v>301</v>
      </c>
    </row>
    <row r="94" spans="1:9" ht="223.5" customHeight="1">
      <c r="B94" s="277">
        <v>16</v>
      </c>
      <c r="C94" s="131" t="s">
        <v>179</v>
      </c>
      <c r="D94" s="131" t="s">
        <v>180</v>
      </c>
      <c r="E94" s="131" t="s">
        <v>181</v>
      </c>
      <c r="F94" s="131" t="s">
        <v>211</v>
      </c>
      <c r="G94" s="131" t="s">
        <v>283</v>
      </c>
      <c r="H94" s="131" t="s">
        <v>290</v>
      </c>
      <c r="I94" s="37" t="s">
        <v>50</v>
      </c>
    </row>
    <row r="95" spans="1:9" ht="267" customHeight="1">
      <c r="A95" s="33"/>
      <c r="B95" s="278">
        <v>17</v>
      </c>
      <c r="C95" s="130" t="s">
        <v>197</v>
      </c>
      <c r="D95" s="169" t="s">
        <v>198</v>
      </c>
      <c r="E95" s="169" t="s">
        <v>199</v>
      </c>
      <c r="F95" s="215" t="s">
        <v>302</v>
      </c>
      <c r="G95" s="215" t="s">
        <v>303</v>
      </c>
      <c r="H95" s="233" t="s">
        <v>304</v>
      </c>
      <c r="I95" s="38" t="s">
        <v>160</v>
      </c>
    </row>
    <row r="96" spans="1:9" ht="103.5" customHeight="1">
      <c r="A96" s="12"/>
      <c r="B96" s="278">
        <v>18</v>
      </c>
      <c r="C96" s="216" t="s">
        <v>115</v>
      </c>
      <c r="D96" s="199" t="s">
        <v>111</v>
      </c>
      <c r="E96" s="200" t="s">
        <v>169</v>
      </c>
      <c r="F96" s="168" t="s">
        <v>321</v>
      </c>
      <c r="G96" s="179" t="s">
        <v>322</v>
      </c>
      <c r="H96" s="232" t="s">
        <v>323</v>
      </c>
      <c r="I96" s="38"/>
    </row>
    <row r="97" spans="1:9" ht="91.5" customHeight="1">
      <c r="A97" s="279"/>
      <c r="B97" s="280"/>
      <c r="C97" s="353" t="s">
        <v>260</v>
      </c>
      <c r="D97" s="288"/>
      <c r="E97" s="289"/>
      <c r="F97" s="318" t="s">
        <v>261</v>
      </c>
      <c r="G97" s="319"/>
      <c r="H97" s="289"/>
      <c r="I97" s="38"/>
    </row>
    <row r="98" spans="1:9" ht="36.75" customHeight="1">
      <c r="A98" s="12"/>
      <c r="B98" s="177"/>
      <c r="C98" s="201" t="s">
        <v>237</v>
      </c>
      <c r="D98" s="202" t="s">
        <v>238</v>
      </c>
      <c r="E98" s="203" t="s">
        <v>239</v>
      </c>
      <c r="F98" s="196" t="s">
        <v>244</v>
      </c>
      <c r="G98" s="197" t="s">
        <v>262</v>
      </c>
      <c r="H98" s="197" t="s">
        <v>245</v>
      </c>
      <c r="I98" s="184"/>
    </row>
    <row r="99" spans="1:9" ht="36.75" customHeight="1">
      <c r="A99" s="12"/>
      <c r="B99" s="177"/>
      <c r="C99" s="192" t="s">
        <v>240</v>
      </c>
      <c r="D99" s="190">
        <v>22</v>
      </c>
      <c r="E99" s="194">
        <v>5.1764705882352942E-2</v>
      </c>
      <c r="F99" s="198" t="s">
        <v>246</v>
      </c>
      <c r="G99" s="205">
        <v>139</v>
      </c>
      <c r="H99" s="206">
        <v>0.31735159817351599</v>
      </c>
      <c r="I99" s="184"/>
    </row>
    <row r="100" spans="1:9" ht="21.75" customHeight="1">
      <c r="A100" s="12"/>
      <c r="B100" s="177"/>
      <c r="C100" s="192" t="s">
        <v>241</v>
      </c>
      <c r="D100" s="190">
        <v>215</v>
      </c>
      <c r="E100" s="194">
        <v>0.50588235294117645</v>
      </c>
      <c r="F100" s="198" t="s">
        <v>247</v>
      </c>
      <c r="G100" s="205">
        <v>268</v>
      </c>
      <c r="H100" s="206">
        <v>0.61187214611872143</v>
      </c>
      <c r="I100" s="184"/>
    </row>
    <row r="101" spans="1:9" ht="40.5" customHeight="1">
      <c r="A101" s="12"/>
      <c r="B101" s="177"/>
      <c r="C101" s="192" t="s">
        <v>242</v>
      </c>
      <c r="D101" s="190">
        <v>159</v>
      </c>
      <c r="E101" s="194">
        <v>0.37411764705882355</v>
      </c>
      <c r="F101" s="198" t="s">
        <v>248</v>
      </c>
      <c r="G101" s="205">
        <v>28</v>
      </c>
      <c r="H101" s="206">
        <v>6.3926940639269403E-2</v>
      </c>
      <c r="I101" s="184"/>
    </row>
    <row r="102" spans="1:9" ht="48" customHeight="1">
      <c r="A102" s="12"/>
      <c r="B102" s="177"/>
      <c r="C102" s="193" t="s">
        <v>243</v>
      </c>
      <c r="D102" s="190">
        <v>29</v>
      </c>
      <c r="E102" s="194">
        <v>6.8235294117647061E-2</v>
      </c>
      <c r="F102" s="198" t="s">
        <v>249</v>
      </c>
      <c r="G102" s="210">
        <v>3</v>
      </c>
      <c r="H102" s="206">
        <v>6.8493150684931503E-3</v>
      </c>
      <c r="I102" s="184"/>
    </row>
    <row r="103" spans="1:9" ht="39" customHeight="1" thickBot="1">
      <c r="B103" s="5"/>
      <c r="C103" s="191" t="s">
        <v>263</v>
      </c>
      <c r="D103" s="209">
        <v>425</v>
      </c>
      <c r="E103" s="204">
        <v>1</v>
      </c>
      <c r="F103" s="195" t="s">
        <v>250</v>
      </c>
      <c r="G103" s="207">
        <v>438</v>
      </c>
      <c r="H103" s="208">
        <v>1</v>
      </c>
      <c r="I103" s="185" t="s">
        <v>177</v>
      </c>
    </row>
    <row r="104" spans="1:9" ht="85.5" customHeight="1">
      <c r="B104" s="5"/>
      <c r="C104" s="187"/>
      <c r="D104" s="188"/>
      <c r="E104" s="189"/>
      <c r="F104" s="352" t="s">
        <v>264</v>
      </c>
      <c r="G104" s="352"/>
      <c r="H104" s="352"/>
      <c r="I104" s="185"/>
    </row>
    <row r="105" spans="1:9" ht="39" customHeight="1">
      <c r="B105" s="5"/>
      <c r="C105" s="187"/>
      <c r="D105" s="188"/>
      <c r="E105" s="189"/>
      <c r="F105" s="189"/>
      <c r="G105" s="189"/>
      <c r="H105" s="186"/>
      <c r="I105" s="185"/>
    </row>
    <row r="106" spans="1:9" ht="39" customHeight="1">
      <c r="B106" s="5"/>
      <c r="C106" s="187"/>
      <c r="D106" s="188"/>
      <c r="E106" s="189"/>
      <c r="F106" s="189"/>
      <c r="G106" s="189"/>
      <c r="H106" s="186"/>
      <c r="I106" s="185"/>
    </row>
    <row r="107" spans="1:9" ht="39" customHeight="1">
      <c r="B107" s="5"/>
      <c r="C107" s="187"/>
      <c r="D107" s="188"/>
      <c r="E107" s="189"/>
      <c r="F107" s="189"/>
      <c r="G107" s="189"/>
      <c r="H107" s="186"/>
      <c r="I107" s="185"/>
    </row>
    <row r="108" spans="1:9" ht="39" customHeight="1">
      <c r="B108" s="5"/>
      <c r="C108" s="181"/>
      <c r="D108" s="182"/>
      <c r="E108" s="183"/>
      <c r="F108" s="183"/>
      <c r="G108" s="183"/>
      <c r="H108" s="180"/>
      <c r="I108" s="40"/>
    </row>
    <row r="109" spans="1:9" ht="39" customHeight="1">
      <c r="B109" s="5"/>
      <c r="C109" s="181"/>
      <c r="D109" s="182"/>
      <c r="E109" s="183"/>
      <c r="F109" s="183"/>
      <c r="G109" s="183"/>
      <c r="H109" s="180"/>
      <c r="I109" s="40"/>
    </row>
    <row r="110" spans="1:9" ht="39" customHeight="1">
      <c r="B110" s="5"/>
      <c r="C110" s="181"/>
      <c r="D110" s="182"/>
      <c r="E110" s="183"/>
      <c r="F110" s="183"/>
      <c r="G110" s="183"/>
      <c r="H110" s="180"/>
      <c r="I110" s="40"/>
    </row>
    <row r="111" spans="1:9" ht="39" customHeight="1">
      <c r="B111" s="5"/>
      <c r="C111" s="181"/>
      <c r="D111" s="182"/>
      <c r="E111" s="183"/>
      <c r="F111" s="183"/>
      <c r="G111" s="183"/>
      <c r="H111" s="180"/>
      <c r="I111" s="40"/>
    </row>
    <row r="112" spans="1:9" ht="39" customHeight="1">
      <c r="B112" s="5"/>
      <c r="C112" s="181"/>
      <c r="D112" s="182"/>
      <c r="E112" s="183"/>
      <c r="F112" s="183"/>
      <c r="G112" s="183"/>
      <c r="H112" s="180"/>
      <c r="I112" s="40"/>
    </row>
    <row r="113" spans="2:9" ht="47.25" customHeight="1">
      <c r="B113" s="171" t="s">
        <v>51</v>
      </c>
      <c r="C113" s="124"/>
      <c r="D113" s="178"/>
      <c r="E113" s="124"/>
      <c r="F113" s="124"/>
      <c r="G113" s="124"/>
      <c r="H113" s="141"/>
      <c r="I113" s="41" t="s">
        <v>161</v>
      </c>
    </row>
    <row r="114" spans="2:9" ht="79.5" customHeight="1">
      <c r="B114" s="172" t="s">
        <v>52</v>
      </c>
      <c r="C114" s="172" t="s">
        <v>53</v>
      </c>
      <c r="D114" s="172" t="s">
        <v>54</v>
      </c>
      <c r="E114" s="172" t="s">
        <v>55</v>
      </c>
      <c r="F114" s="173" t="s">
        <v>56</v>
      </c>
      <c r="G114" s="172" t="s">
        <v>57</v>
      </c>
      <c r="H114" s="141"/>
      <c r="I114" s="36" t="s">
        <v>161</v>
      </c>
    </row>
    <row r="115" spans="2:9" ht="77.25" customHeight="1">
      <c r="B115" s="174">
        <v>405586</v>
      </c>
      <c r="C115" s="174">
        <v>264</v>
      </c>
      <c r="D115" s="175">
        <v>3400000</v>
      </c>
      <c r="E115" s="174" t="s">
        <v>117</v>
      </c>
      <c r="F115" s="174" t="s">
        <v>118</v>
      </c>
      <c r="G115" s="246" t="s">
        <v>331</v>
      </c>
      <c r="H115" s="142"/>
      <c r="I115" s="43" t="s">
        <v>161</v>
      </c>
    </row>
    <row r="116" spans="2:9" ht="75.75" customHeight="1">
      <c r="B116" s="174">
        <v>409144</v>
      </c>
      <c r="C116" s="174">
        <v>271</v>
      </c>
      <c r="D116" s="175">
        <v>2400000000</v>
      </c>
      <c r="E116" s="176" t="s">
        <v>332</v>
      </c>
      <c r="F116" s="247">
        <v>0</v>
      </c>
      <c r="G116" s="246" t="s">
        <v>333</v>
      </c>
      <c r="H116" s="142"/>
      <c r="I116" s="36" t="s">
        <v>161</v>
      </c>
    </row>
    <row r="117" spans="2:9" ht="51.75" customHeight="1">
      <c r="B117" s="95" t="s">
        <v>58</v>
      </c>
      <c r="C117" s="96"/>
      <c r="D117" s="97"/>
      <c r="E117" s="97"/>
      <c r="F117" s="97"/>
      <c r="G117" s="98"/>
      <c r="H117" s="143"/>
      <c r="I117" s="2" t="s">
        <v>160</v>
      </c>
    </row>
    <row r="118" spans="2:9" ht="40.5" customHeight="1">
      <c r="B118" s="307" t="s">
        <v>334</v>
      </c>
      <c r="C118" s="308"/>
      <c r="D118" s="309"/>
      <c r="E118" s="309"/>
      <c r="F118" s="309"/>
      <c r="G118" s="94"/>
      <c r="H118" s="141"/>
      <c r="I118" s="3" t="s">
        <v>161</v>
      </c>
    </row>
    <row r="119" spans="2:9" ht="55.5" customHeight="1">
      <c r="B119" s="99" t="s">
        <v>59</v>
      </c>
      <c r="C119" s="99" t="s">
        <v>60</v>
      </c>
      <c r="D119" s="100" t="s">
        <v>38</v>
      </c>
      <c r="E119" s="99" t="s">
        <v>61</v>
      </c>
      <c r="F119" s="99" t="s">
        <v>183</v>
      </c>
      <c r="G119" s="99" t="s">
        <v>62</v>
      </c>
      <c r="H119" s="141"/>
      <c r="I119" s="3" t="s">
        <v>161</v>
      </c>
    </row>
    <row r="120" spans="2:9" ht="30" customHeight="1">
      <c r="B120" s="340">
        <v>100</v>
      </c>
      <c r="C120" s="248">
        <v>111</v>
      </c>
      <c r="D120" s="102" t="s">
        <v>137</v>
      </c>
      <c r="E120" s="249">
        <v>8953200000</v>
      </c>
      <c r="F120" s="249">
        <v>2147900000</v>
      </c>
      <c r="G120" s="264">
        <f>+E120-F120</f>
        <v>6805300000</v>
      </c>
      <c r="H120" s="141"/>
      <c r="I120" s="44" t="s">
        <v>205</v>
      </c>
    </row>
    <row r="121" spans="2:9" ht="32.25" customHeight="1">
      <c r="B121" s="341"/>
      <c r="C121" s="248">
        <v>113</v>
      </c>
      <c r="D121" s="102" t="s">
        <v>138</v>
      </c>
      <c r="E121" s="249">
        <v>524836800</v>
      </c>
      <c r="F121" s="249">
        <v>131209200</v>
      </c>
      <c r="G121" s="264">
        <f t="shared" ref="G121:G125" si="0">+E121-F121</f>
        <v>393627600</v>
      </c>
      <c r="H121" s="141"/>
      <c r="I121" s="3" t="s">
        <v>161</v>
      </c>
    </row>
    <row r="122" spans="2:9" ht="33.75" customHeight="1">
      <c r="B122" s="341"/>
      <c r="C122" s="248">
        <v>114</v>
      </c>
      <c r="D122" s="102" t="s">
        <v>139</v>
      </c>
      <c r="E122" s="249">
        <v>789836400</v>
      </c>
      <c r="F122" s="249">
        <v>0</v>
      </c>
      <c r="G122" s="264">
        <f t="shared" si="0"/>
        <v>789836400</v>
      </c>
      <c r="H122" s="144"/>
      <c r="I122" s="39"/>
    </row>
    <row r="123" spans="2:9" ht="33" customHeight="1">
      <c r="B123" s="341"/>
      <c r="C123" s="248">
        <v>133</v>
      </c>
      <c r="D123" s="102" t="s">
        <v>140</v>
      </c>
      <c r="E123" s="249">
        <v>644111825</v>
      </c>
      <c r="F123" s="249">
        <v>175242130</v>
      </c>
      <c r="G123" s="264">
        <f t="shared" si="0"/>
        <v>468869695</v>
      </c>
      <c r="H123" s="144"/>
      <c r="I123" s="39"/>
    </row>
    <row r="124" spans="2:9" ht="34.5" customHeight="1">
      <c r="B124" s="341"/>
      <c r="C124" s="248">
        <v>144</v>
      </c>
      <c r="D124" s="102" t="s">
        <v>141</v>
      </c>
      <c r="E124" s="250">
        <v>200200000</v>
      </c>
      <c r="F124" s="249">
        <v>46200000</v>
      </c>
      <c r="G124" s="264">
        <f t="shared" si="0"/>
        <v>154000000</v>
      </c>
      <c r="H124" s="42"/>
      <c r="I124" s="39"/>
    </row>
    <row r="125" spans="2:9" ht="33" customHeight="1">
      <c r="B125" s="341"/>
      <c r="C125" s="248">
        <v>199</v>
      </c>
      <c r="D125" s="102" t="s">
        <v>142</v>
      </c>
      <c r="E125" s="249">
        <v>258960000</v>
      </c>
      <c r="F125" s="249">
        <v>39830000</v>
      </c>
      <c r="G125" s="264">
        <f t="shared" si="0"/>
        <v>219130000</v>
      </c>
      <c r="H125" s="145"/>
      <c r="I125" s="39"/>
    </row>
    <row r="126" spans="2:9" ht="25.5" customHeight="1">
      <c r="B126" s="340">
        <v>200</v>
      </c>
      <c r="C126" s="101"/>
      <c r="D126" s="102"/>
      <c r="E126" s="103"/>
      <c r="F126" s="103"/>
      <c r="G126" s="109"/>
      <c r="H126" s="144"/>
      <c r="I126" s="39"/>
    </row>
    <row r="127" spans="2:9" ht="43.5" customHeight="1">
      <c r="B127" s="341"/>
      <c r="C127" s="104">
        <v>210</v>
      </c>
      <c r="D127" s="105" t="s">
        <v>143</v>
      </c>
      <c r="E127" s="106">
        <f>+E128+E129+E130</f>
        <v>144000000</v>
      </c>
      <c r="F127" s="107">
        <f>+F128+F129+F130</f>
        <v>28409598</v>
      </c>
      <c r="G127" s="108">
        <f>+E127-F127</f>
        <v>115590402</v>
      </c>
      <c r="H127" s="144"/>
      <c r="I127" s="39"/>
    </row>
    <row r="128" spans="2:9" ht="45" customHeight="1">
      <c r="B128" s="341"/>
      <c r="C128" s="248">
        <v>211</v>
      </c>
      <c r="D128" s="102" t="s">
        <v>144</v>
      </c>
      <c r="E128" s="249">
        <v>96000000</v>
      </c>
      <c r="F128" s="249">
        <v>24610000</v>
      </c>
      <c r="G128" s="265">
        <f>+E128-F128</f>
        <v>71390000</v>
      </c>
      <c r="H128" s="144"/>
      <c r="I128" s="39"/>
    </row>
    <row r="129" spans="2:8" ht="42.75" customHeight="1">
      <c r="B129" s="341"/>
      <c r="C129" s="248">
        <v>212</v>
      </c>
      <c r="D129" s="102" t="s">
        <v>145</v>
      </c>
      <c r="E129" s="249">
        <v>16800000</v>
      </c>
      <c r="F129" s="249">
        <v>3125914</v>
      </c>
      <c r="G129" s="266">
        <f>+E129-F129</f>
        <v>13674086</v>
      </c>
      <c r="H129" s="146"/>
    </row>
    <row r="130" spans="2:8" ht="42.75" customHeight="1">
      <c r="B130" s="341"/>
      <c r="C130" s="248">
        <v>214</v>
      </c>
      <c r="D130" s="102" t="s">
        <v>146</v>
      </c>
      <c r="E130" s="249">
        <v>31200000</v>
      </c>
      <c r="F130" s="249">
        <v>673684</v>
      </c>
      <c r="G130" s="266">
        <f>+E130-F130</f>
        <v>30526316</v>
      </c>
      <c r="H130" s="146"/>
    </row>
    <row r="131" spans="2:8" ht="42.75" customHeight="1">
      <c r="B131" s="341"/>
      <c r="C131" s="104">
        <v>230</v>
      </c>
      <c r="D131" s="251" t="s">
        <v>147</v>
      </c>
      <c r="E131" s="107">
        <f>SUM(E132)</f>
        <v>4953599</v>
      </c>
      <c r="F131" s="107">
        <f>SUM(F132)</f>
        <v>0</v>
      </c>
      <c r="G131" s="117">
        <f t="shared" ref="G131:G136" si="1">+E131-F131</f>
        <v>4953599</v>
      </c>
      <c r="H131" s="146"/>
    </row>
    <row r="132" spans="2:8" ht="42.75" customHeight="1">
      <c r="B132" s="341"/>
      <c r="C132" s="110">
        <v>232</v>
      </c>
      <c r="D132" s="111" t="s">
        <v>335</v>
      </c>
      <c r="E132" s="249">
        <v>4953599</v>
      </c>
      <c r="F132" s="249">
        <v>0</v>
      </c>
      <c r="G132" s="267">
        <f t="shared" si="1"/>
        <v>4953599</v>
      </c>
      <c r="H132" s="146"/>
    </row>
    <row r="133" spans="2:8" ht="42.75" customHeight="1">
      <c r="B133" s="341"/>
      <c r="C133" s="112">
        <v>240</v>
      </c>
      <c r="D133" s="113" t="s">
        <v>148</v>
      </c>
      <c r="E133" s="107">
        <f>SUM(E134:E136)</f>
        <v>26426529</v>
      </c>
      <c r="F133" s="107">
        <f>SUM(F134:F136)</f>
        <v>7350529</v>
      </c>
      <c r="G133" s="115">
        <f t="shared" si="1"/>
        <v>19076000</v>
      </c>
      <c r="H133" s="146"/>
    </row>
    <row r="134" spans="2:8" ht="42.75" customHeight="1">
      <c r="B134" s="341"/>
      <c r="C134" s="248">
        <v>242</v>
      </c>
      <c r="D134" s="102" t="s">
        <v>182</v>
      </c>
      <c r="E134" s="249">
        <v>11570000</v>
      </c>
      <c r="F134" s="249">
        <v>1958000</v>
      </c>
      <c r="G134" s="268">
        <f t="shared" si="1"/>
        <v>9612000</v>
      </c>
      <c r="H134" s="146"/>
    </row>
    <row r="135" spans="2:8" ht="36" customHeight="1">
      <c r="B135" s="341"/>
      <c r="C135" s="248">
        <v>244</v>
      </c>
      <c r="D135" s="102" t="s">
        <v>149</v>
      </c>
      <c r="E135" s="252">
        <v>10402529</v>
      </c>
      <c r="F135" s="249">
        <v>5392529</v>
      </c>
      <c r="G135" s="268">
        <f t="shared" si="1"/>
        <v>5010000</v>
      </c>
      <c r="H135" s="45"/>
    </row>
    <row r="136" spans="2:8" ht="36" customHeight="1">
      <c r="B136" s="341"/>
      <c r="C136" s="248">
        <v>246</v>
      </c>
      <c r="D136" s="102" t="s">
        <v>336</v>
      </c>
      <c r="E136" s="249">
        <v>4454000</v>
      </c>
      <c r="F136" s="249">
        <v>0</v>
      </c>
      <c r="G136" s="268">
        <f t="shared" si="1"/>
        <v>4454000</v>
      </c>
      <c r="H136" s="45"/>
    </row>
    <row r="137" spans="2:8" ht="30.75" customHeight="1">
      <c r="B137" s="341"/>
      <c r="C137" s="112">
        <v>250</v>
      </c>
      <c r="D137" s="105" t="s">
        <v>150</v>
      </c>
      <c r="E137" s="107">
        <f>SUM(E138:E139)</f>
        <v>166156460</v>
      </c>
      <c r="F137" s="114">
        <f>+F138+F139</f>
        <v>139996400</v>
      </c>
      <c r="G137" s="115">
        <f>+E137-F137</f>
        <v>26160060</v>
      </c>
      <c r="H137" s="45"/>
    </row>
    <row r="138" spans="2:8" ht="36.75" customHeight="1">
      <c r="B138" s="341"/>
      <c r="C138" s="248">
        <v>251</v>
      </c>
      <c r="D138" s="102" t="s">
        <v>151</v>
      </c>
      <c r="E138" s="253">
        <v>126000000</v>
      </c>
      <c r="F138" s="116">
        <v>126000000</v>
      </c>
      <c r="G138" s="269">
        <f t="shared" ref="G138:G139" si="2">+E138-F138</f>
        <v>0</v>
      </c>
      <c r="H138" s="45"/>
    </row>
    <row r="139" spans="2:8" ht="27.75" customHeight="1">
      <c r="B139" s="341"/>
      <c r="C139" s="248">
        <v>255</v>
      </c>
      <c r="D139" s="102" t="s">
        <v>152</v>
      </c>
      <c r="E139" s="253">
        <v>40156460</v>
      </c>
      <c r="F139" s="116">
        <v>13996400</v>
      </c>
      <c r="G139" s="269">
        <f t="shared" si="2"/>
        <v>26160060</v>
      </c>
      <c r="H139" s="45"/>
    </row>
    <row r="140" spans="2:8" ht="33" customHeight="1">
      <c r="B140" s="341"/>
      <c r="C140" s="112">
        <v>260</v>
      </c>
      <c r="D140" s="105" t="s">
        <v>153</v>
      </c>
      <c r="E140" s="107">
        <f>SUM(E141:E143)</f>
        <v>19191206</v>
      </c>
      <c r="F140" s="114">
        <f>+F141+F142+F143</f>
        <v>3880000</v>
      </c>
      <c r="G140" s="117">
        <f>+E140-F140</f>
        <v>15311206</v>
      </c>
      <c r="H140" s="45"/>
    </row>
    <row r="141" spans="2:8" ht="38.25" customHeight="1">
      <c r="B141" s="341"/>
      <c r="C141" s="254">
        <v>263</v>
      </c>
      <c r="D141" s="255" t="s">
        <v>217</v>
      </c>
      <c r="E141" s="249">
        <v>197806</v>
      </c>
      <c r="F141" s="114">
        <v>0</v>
      </c>
      <c r="G141" s="270">
        <f t="shared" ref="G141:G158" si="3">+E141-F141</f>
        <v>197806</v>
      </c>
      <c r="H141" s="45"/>
    </row>
    <row r="142" spans="2:8" ht="27.75" customHeight="1">
      <c r="B142" s="341"/>
      <c r="C142" s="110">
        <v>264</v>
      </c>
      <c r="D142" s="255" t="s">
        <v>337</v>
      </c>
      <c r="E142" s="249">
        <v>18400000</v>
      </c>
      <c r="F142" s="249">
        <v>3400000</v>
      </c>
      <c r="G142" s="267">
        <f t="shared" si="3"/>
        <v>15000000</v>
      </c>
      <c r="H142" s="45"/>
    </row>
    <row r="143" spans="2:8" ht="30" customHeight="1">
      <c r="B143" s="341"/>
      <c r="C143" s="110">
        <v>268</v>
      </c>
      <c r="D143" s="256" t="s">
        <v>338</v>
      </c>
      <c r="E143" s="249">
        <v>593400</v>
      </c>
      <c r="F143" s="249">
        <v>480000</v>
      </c>
      <c r="G143" s="267">
        <f t="shared" si="3"/>
        <v>113400</v>
      </c>
      <c r="H143" s="45"/>
    </row>
    <row r="144" spans="2:8" ht="27.75" customHeight="1">
      <c r="B144" s="341"/>
      <c r="C144" s="112">
        <v>270</v>
      </c>
      <c r="D144" s="105" t="s">
        <v>154</v>
      </c>
      <c r="E144" s="107">
        <f>+E145</f>
        <v>1001599130</v>
      </c>
      <c r="F144" s="107">
        <f>+F145</f>
        <v>151998000</v>
      </c>
      <c r="G144" s="117">
        <f t="shared" si="3"/>
        <v>849601130</v>
      </c>
      <c r="H144" s="45"/>
    </row>
    <row r="145" spans="2:8" ht="27.75" customHeight="1">
      <c r="B145" s="341"/>
      <c r="C145" s="254">
        <v>271</v>
      </c>
      <c r="D145" s="102" t="s">
        <v>155</v>
      </c>
      <c r="E145" s="249">
        <v>1001599130</v>
      </c>
      <c r="F145" s="249">
        <v>151998000</v>
      </c>
      <c r="G145" s="271">
        <f t="shared" si="3"/>
        <v>849601130</v>
      </c>
      <c r="H145" s="45"/>
    </row>
    <row r="146" spans="2:8" ht="27.75" customHeight="1">
      <c r="B146" s="341"/>
      <c r="C146" s="112">
        <v>280</v>
      </c>
      <c r="D146" s="105" t="s">
        <v>339</v>
      </c>
      <c r="E146" s="107">
        <f>SUM(E147)</f>
        <v>3200000</v>
      </c>
      <c r="F146" s="107">
        <f>SUM(F147)</f>
        <v>0</v>
      </c>
      <c r="G146" s="272">
        <f t="shared" si="3"/>
        <v>3200000</v>
      </c>
      <c r="H146" s="45"/>
    </row>
    <row r="147" spans="2:8" ht="27.75" customHeight="1">
      <c r="B147" s="342"/>
      <c r="C147" s="254">
        <v>282</v>
      </c>
      <c r="D147" s="102" t="s">
        <v>340</v>
      </c>
      <c r="E147" s="249">
        <v>3200000</v>
      </c>
      <c r="F147" s="249">
        <v>0</v>
      </c>
      <c r="G147" s="271">
        <f t="shared" si="3"/>
        <v>3200000</v>
      </c>
      <c r="H147" s="45"/>
    </row>
    <row r="148" spans="2:8" ht="42" customHeight="1">
      <c r="B148" s="341">
        <v>300</v>
      </c>
      <c r="C148" s="112">
        <v>330</v>
      </c>
      <c r="D148" s="105" t="s">
        <v>341</v>
      </c>
      <c r="E148" s="107">
        <f>SUM(E149)</f>
        <v>1500000</v>
      </c>
      <c r="F148" s="107">
        <f>SUM(F149)</f>
        <v>0</v>
      </c>
      <c r="G148" s="272">
        <f t="shared" si="3"/>
        <v>1500000</v>
      </c>
      <c r="H148" s="45"/>
    </row>
    <row r="149" spans="2:8" ht="42" customHeight="1">
      <c r="B149" s="341"/>
      <c r="C149" s="254">
        <v>334</v>
      </c>
      <c r="D149" s="102" t="s">
        <v>342</v>
      </c>
      <c r="E149" s="249">
        <v>1500000</v>
      </c>
      <c r="F149" s="249">
        <v>0</v>
      </c>
      <c r="G149" s="271">
        <f t="shared" si="3"/>
        <v>1500000</v>
      </c>
      <c r="H149" s="45"/>
    </row>
    <row r="150" spans="2:8" ht="42" customHeight="1">
      <c r="B150" s="341"/>
      <c r="C150" s="112">
        <v>340</v>
      </c>
      <c r="D150" s="105" t="s">
        <v>343</v>
      </c>
      <c r="E150" s="107">
        <f>SUM(E151)</f>
        <v>3000000</v>
      </c>
      <c r="F150" s="107">
        <f>SUM(F151)</f>
        <v>0</v>
      </c>
      <c r="G150" s="272">
        <f t="shared" si="3"/>
        <v>3000000</v>
      </c>
      <c r="H150" s="45"/>
    </row>
    <row r="151" spans="2:8" ht="42" customHeight="1">
      <c r="B151" s="341"/>
      <c r="C151" s="254">
        <v>343</v>
      </c>
      <c r="D151" s="102" t="s">
        <v>344</v>
      </c>
      <c r="E151" s="249">
        <v>3000000</v>
      </c>
      <c r="F151" s="249">
        <v>0</v>
      </c>
      <c r="G151" s="271">
        <f t="shared" si="3"/>
        <v>3000000</v>
      </c>
      <c r="H151" s="45"/>
    </row>
    <row r="152" spans="2:8" ht="42" customHeight="1">
      <c r="B152" s="341"/>
      <c r="C152" s="112">
        <v>350</v>
      </c>
      <c r="D152" s="105" t="s">
        <v>345</v>
      </c>
      <c r="E152" s="107">
        <f>SUM(E153)</f>
        <v>1500000</v>
      </c>
      <c r="F152" s="107">
        <f>SUM(F153)</f>
        <v>0</v>
      </c>
      <c r="G152" s="272">
        <f t="shared" si="3"/>
        <v>1500000</v>
      </c>
      <c r="H152" s="45"/>
    </row>
    <row r="153" spans="2:8" ht="42" customHeight="1">
      <c r="B153" s="341"/>
      <c r="C153" s="254">
        <v>351</v>
      </c>
      <c r="D153" s="102" t="s">
        <v>346</v>
      </c>
      <c r="E153" s="249">
        <v>1500000</v>
      </c>
      <c r="F153" s="249">
        <v>0</v>
      </c>
      <c r="G153" s="271">
        <f t="shared" si="3"/>
        <v>1500000</v>
      </c>
      <c r="H153" s="45"/>
    </row>
    <row r="154" spans="2:8" ht="42" customHeight="1">
      <c r="B154" s="341"/>
      <c r="C154" s="112">
        <v>360</v>
      </c>
      <c r="D154" s="105" t="s">
        <v>156</v>
      </c>
      <c r="E154" s="107">
        <f>+E155</f>
        <v>8000000</v>
      </c>
      <c r="F154" s="107">
        <f>+F155</f>
        <v>0</v>
      </c>
      <c r="G154" s="117">
        <f t="shared" si="3"/>
        <v>8000000</v>
      </c>
      <c r="H154" s="45"/>
    </row>
    <row r="155" spans="2:8" ht="42" customHeight="1">
      <c r="B155" s="341"/>
      <c r="C155" s="254">
        <v>361</v>
      </c>
      <c r="D155" s="102" t="s">
        <v>157</v>
      </c>
      <c r="E155" s="249">
        <v>8000000</v>
      </c>
      <c r="F155" s="249">
        <v>0</v>
      </c>
      <c r="G155" s="271">
        <f t="shared" si="3"/>
        <v>8000000</v>
      </c>
      <c r="H155" s="45"/>
    </row>
    <row r="156" spans="2:8" ht="27.75" customHeight="1">
      <c r="B156" s="341"/>
      <c r="C156" s="112">
        <v>390</v>
      </c>
      <c r="D156" s="257" t="s">
        <v>347</v>
      </c>
      <c r="E156" s="114">
        <f>SUM(E157)</f>
        <v>3000000</v>
      </c>
      <c r="F156" s="112">
        <f>SUM(F157)</f>
        <v>0</v>
      </c>
      <c r="G156" s="273">
        <f t="shared" si="3"/>
        <v>3000000</v>
      </c>
      <c r="H156" s="45"/>
    </row>
    <row r="157" spans="2:8" ht="27.75" customHeight="1">
      <c r="B157" s="341"/>
      <c r="C157" s="254">
        <v>391</v>
      </c>
      <c r="D157" s="102" t="s">
        <v>348</v>
      </c>
      <c r="E157" s="249">
        <v>3000000</v>
      </c>
      <c r="F157" s="249">
        <v>0</v>
      </c>
      <c r="G157" s="271">
        <f t="shared" si="3"/>
        <v>3000000</v>
      </c>
      <c r="H157" s="45"/>
    </row>
    <row r="158" spans="2:8" ht="37.5" customHeight="1">
      <c r="B158" s="340">
        <v>900</v>
      </c>
      <c r="C158" s="112">
        <v>910</v>
      </c>
      <c r="D158" s="258" t="s">
        <v>158</v>
      </c>
      <c r="E158" s="107">
        <v>7890100</v>
      </c>
      <c r="F158" s="107">
        <f>SUM(F159)</f>
        <v>5892400</v>
      </c>
      <c r="G158" s="117">
        <f t="shared" si="3"/>
        <v>1997700</v>
      </c>
      <c r="H158" s="45"/>
    </row>
    <row r="159" spans="2:8" ht="43.5" customHeight="1">
      <c r="B159" s="342"/>
      <c r="C159" s="254">
        <v>911</v>
      </c>
      <c r="D159" s="118" t="s">
        <v>349</v>
      </c>
      <c r="E159" s="249">
        <v>0</v>
      </c>
      <c r="F159" s="249">
        <v>5892400</v>
      </c>
      <c r="G159" s="267">
        <v>0</v>
      </c>
      <c r="H159" s="45"/>
    </row>
    <row r="160" spans="2:8" ht="51" customHeight="1">
      <c r="B160" s="314" t="s">
        <v>221</v>
      </c>
      <c r="C160" s="314"/>
      <c r="D160" s="314"/>
      <c r="E160" s="314"/>
      <c r="F160" s="314"/>
      <c r="G160" s="314"/>
      <c r="H160" s="162"/>
    </row>
    <row r="161" spans="2:8" ht="54" customHeight="1">
      <c r="B161" s="315" t="s">
        <v>305</v>
      </c>
      <c r="C161" s="316"/>
      <c r="D161" s="316"/>
      <c r="E161" s="316"/>
      <c r="F161" s="316"/>
      <c r="G161" s="317"/>
      <c r="H161" s="163"/>
    </row>
    <row r="162" spans="2:8" ht="32.25" customHeight="1">
      <c r="B162" s="164" t="s">
        <v>222</v>
      </c>
      <c r="C162" s="164" t="s">
        <v>222</v>
      </c>
      <c r="D162" s="165" t="s">
        <v>223</v>
      </c>
      <c r="E162" s="166" t="s">
        <v>183</v>
      </c>
      <c r="F162" s="166" t="s">
        <v>224</v>
      </c>
      <c r="G162" s="167" t="s">
        <v>225</v>
      </c>
      <c r="H162" s="158" t="s">
        <v>226</v>
      </c>
    </row>
    <row r="163" spans="2:8" ht="26.25" customHeight="1">
      <c r="B163" s="254">
        <v>100</v>
      </c>
      <c r="C163" s="259" t="s">
        <v>227</v>
      </c>
      <c r="D163" s="260">
        <f>11371145025/1000</f>
        <v>11371145.025</v>
      </c>
      <c r="E163" s="261">
        <f>2540381330/1000</f>
        <v>2540381.33</v>
      </c>
      <c r="F163" s="261">
        <f t="shared" ref="F163:F168" si="4">+D163-E163</f>
        <v>8830763.6950000003</v>
      </c>
      <c r="G163" s="274">
        <f>+E163/D163*100</f>
        <v>22.340593884035879</v>
      </c>
      <c r="H163" s="274">
        <f>+D163/D169*100</f>
        <v>85.7597926703246</v>
      </c>
    </row>
    <row r="164" spans="2:8" ht="29.25" customHeight="1">
      <c r="B164" s="254">
        <v>200</v>
      </c>
      <c r="C164" s="259" t="s">
        <v>228</v>
      </c>
      <c r="D164" s="262">
        <f>1365526924/1000</f>
        <v>1365526.9240000001</v>
      </c>
      <c r="E164" s="261">
        <f>331634527/1000</f>
        <v>331634.527</v>
      </c>
      <c r="F164" s="261">
        <f t="shared" si="4"/>
        <v>1033892.3970000001</v>
      </c>
      <c r="G164" s="274">
        <f t="shared" ref="G164:G168" si="5">+E164/D164*100</f>
        <v>24.286194667517226</v>
      </c>
      <c r="H164" s="274">
        <f>+D164/D169*100</f>
        <v>10.298637967462392</v>
      </c>
    </row>
    <row r="165" spans="2:8" ht="23.25" customHeight="1">
      <c r="B165" s="254">
        <v>300</v>
      </c>
      <c r="C165" s="263" t="s">
        <v>229</v>
      </c>
      <c r="D165" s="262">
        <f>17000000/1000</f>
        <v>17000</v>
      </c>
      <c r="E165" s="261">
        <f>0/1000</f>
        <v>0</v>
      </c>
      <c r="F165" s="261">
        <f t="shared" si="4"/>
        <v>17000</v>
      </c>
      <c r="G165" s="274">
        <f t="shared" si="5"/>
        <v>0</v>
      </c>
      <c r="H165" s="274">
        <f>+D165/D169*100</f>
        <v>0.12821193223639482</v>
      </c>
    </row>
    <row r="166" spans="2:8" ht="39.75" hidden="1" customHeight="1">
      <c r="B166" s="254">
        <v>500</v>
      </c>
      <c r="C166" s="259" t="s">
        <v>230</v>
      </c>
      <c r="D166" s="262">
        <v>70000</v>
      </c>
      <c r="E166" s="261">
        <f>67161800/1000</f>
        <v>67161.8</v>
      </c>
      <c r="F166" s="261">
        <f t="shared" si="4"/>
        <v>2838.1999999999971</v>
      </c>
      <c r="G166" s="274">
        <f t="shared" si="5"/>
        <v>95.945428571428565</v>
      </c>
      <c r="H166" s="274" t="e">
        <f t="shared" ref="H166:H167" si="6">+D166/D171*100</f>
        <v>#DIV/0!</v>
      </c>
    </row>
    <row r="167" spans="2:8" ht="36" hidden="1" customHeight="1">
      <c r="B167" s="254">
        <v>800</v>
      </c>
      <c r="C167" s="259" t="s">
        <v>231</v>
      </c>
      <c r="D167" s="262">
        <v>427734.261</v>
      </c>
      <c r="E167" s="261">
        <f>427734261/1000</f>
        <v>427734.261</v>
      </c>
      <c r="F167" s="261">
        <f t="shared" si="4"/>
        <v>0</v>
      </c>
      <c r="G167" s="274">
        <f t="shared" si="5"/>
        <v>100</v>
      </c>
      <c r="H167" s="274" t="e">
        <f t="shared" si="6"/>
        <v>#DIV/0!</v>
      </c>
    </row>
    <row r="168" spans="2:8" ht="36" customHeight="1">
      <c r="B168" s="254">
        <v>900</v>
      </c>
      <c r="C168" s="259" t="s">
        <v>232</v>
      </c>
      <c r="D168" s="262">
        <f>7890100/1000</f>
        <v>7890.1</v>
      </c>
      <c r="E168" s="261">
        <f>5892400/1000</f>
        <v>5892.4</v>
      </c>
      <c r="F168" s="261">
        <f t="shared" si="4"/>
        <v>1997.7000000000007</v>
      </c>
      <c r="G168" s="274">
        <f t="shared" si="5"/>
        <v>74.680929265788762</v>
      </c>
      <c r="H168" s="274">
        <f>+D168/D169*100</f>
        <v>5.9506174502257578E-2</v>
      </c>
    </row>
    <row r="169" spans="2:8" ht="23.25" customHeight="1">
      <c r="B169" s="159" t="s">
        <v>233</v>
      </c>
      <c r="C169" s="159" t="s">
        <v>233</v>
      </c>
      <c r="D169" s="160">
        <f>SUM(D163:D168)</f>
        <v>13259296.310000001</v>
      </c>
      <c r="E169" s="160">
        <f>SUM(E163:E168)</f>
        <v>3372804.3179999995</v>
      </c>
      <c r="F169" s="160">
        <f>SUM(F163:F168)</f>
        <v>9886491.9919999987</v>
      </c>
      <c r="G169" s="161">
        <f t="shared" ref="G169" si="7">+E169*100/D169</f>
        <v>25.437279921531516</v>
      </c>
      <c r="H169" s="275">
        <f>+H163+H164+H165+H168</f>
        <v>96.246148744525655</v>
      </c>
    </row>
    <row r="170" spans="2:8" ht="77.25" customHeight="1">
      <c r="B170" s="157"/>
      <c r="C170" s="157"/>
      <c r="D170" s="157"/>
      <c r="E170" s="157"/>
      <c r="F170" s="157"/>
      <c r="G170" s="157"/>
      <c r="H170" s="45"/>
    </row>
    <row r="171" spans="2:8" ht="77.25" customHeight="1">
      <c r="B171" s="157"/>
      <c r="C171" s="157"/>
      <c r="D171" s="157"/>
      <c r="E171" s="157"/>
      <c r="F171" s="157"/>
      <c r="G171" s="157"/>
      <c r="H171" s="45"/>
    </row>
    <row r="172" spans="2:8" ht="77.25" customHeight="1">
      <c r="B172" s="157"/>
      <c r="C172" s="157"/>
      <c r="D172" s="157"/>
      <c r="E172" s="157"/>
      <c r="F172" s="157"/>
      <c r="G172" s="157"/>
      <c r="H172" s="45"/>
    </row>
    <row r="173" spans="2:8" ht="77.25" customHeight="1">
      <c r="B173" s="157"/>
      <c r="C173" s="157"/>
      <c r="D173" s="157"/>
      <c r="E173" s="157"/>
      <c r="F173" s="157"/>
      <c r="G173" s="157"/>
      <c r="H173" s="45"/>
    </row>
    <row r="174" spans="2:8" ht="27.75" customHeight="1">
      <c r="B174" s="148"/>
      <c r="C174" s="1"/>
      <c r="D174" s="46"/>
      <c r="E174" s="47"/>
      <c r="F174" s="48"/>
      <c r="H174" s="45"/>
    </row>
    <row r="175" spans="2:8" ht="27.75" customHeight="1">
      <c r="B175" s="119" t="s">
        <v>64</v>
      </c>
      <c r="C175" s="120"/>
      <c r="D175" s="120"/>
      <c r="E175" s="120"/>
      <c r="F175" s="121"/>
      <c r="H175" s="45"/>
    </row>
    <row r="176" spans="2:8" ht="39.75" customHeight="1">
      <c r="B176" s="65" t="s">
        <v>65</v>
      </c>
      <c r="C176" s="65" t="s">
        <v>66</v>
      </c>
      <c r="D176" s="65" t="s">
        <v>67</v>
      </c>
      <c r="E176" s="65" t="s">
        <v>63</v>
      </c>
      <c r="F176" s="87" t="s">
        <v>68</v>
      </c>
      <c r="H176" s="45"/>
    </row>
    <row r="177" spans="2:8" ht="27.75" customHeight="1">
      <c r="B177" s="372" t="s">
        <v>119</v>
      </c>
      <c r="C177" s="373"/>
      <c r="D177" s="373"/>
      <c r="E177" s="373"/>
      <c r="F177" s="374"/>
      <c r="H177" s="45"/>
    </row>
    <row r="178" spans="2:8" ht="27.75" customHeight="1">
      <c r="B178" s="49"/>
      <c r="C178" s="49"/>
      <c r="D178" s="49"/>
      <c r="E178" s="49"/>
      <c r="H178" s="45"/>
    </row>
    <row r="179" spans="2:8" ht="34.5" customHeight="1">
      <c r="B179" s="119" t="s">
        <v>69</v>
      </c>
      <c r="C179" s="120"/>
      <c r="D179" s="120"/>
      <c r="E179" s="120"/>
      <c r="F179" s="120"/>
      <c r="G179" s="120"/>
      <c r="H179" s="147"/>
    </row>
    <row r="180" spans="2:8" ht="27" customHeight="1">
      <c r="B180" s="366" t="s">
        <v>132</v>
      </c>
      <c r="C180" s="305" t="s">
        <v>120</v>
      </c>
      <c r="D180" s="149" t="s">
        <v>120</v>
      </c>
      <c r="E180" s="305" t="s">
        <v>121</v>
      </c>
      <c r="F180" s="305" t="s">
        <v>122</v>
      </c>
      <c r="G180" s="305" t="s">
        <v>123</v>
      </c>
      <c r="H180" s="305" t="s">
        <v>124</v>
      </c>
    </row>
    <row r="181" spans="2:8" ht="37.5" customHeight="1">
      <c r="B181" s="367"/>
      <c r="C181" s="306"/>
      <c r="D181" s="149" t="s">
        <v>125</v>
      </c>
      <c r="E181" s="306"/>
      <c r="F181" s="306"/>
      <c r="G181" s="306"/>
      <c r="H181" s="306"/>
    </row>
    <row r="182" spans="2:8" ht="51" customHeight="1">
      <c r="B182" s="370" t="s">
        <v>306</v>
      </c>
      <c r="C182" s="371"/>
      <c r="D182" s="132" t="s">
        <v>70</v>
      </c>
      <c r="E182" s="133"/>
      <c r="F182" s="133"/>
      <c r="G182" s="133"/>
      <c r="H182" s="134"/>
    </row>
    <row r="183" spans="2:8" ht="47.25" customHeight="1">
      <c r="B183" s="135" t="s">
        <v>126</v>
      </c>
      <c r="C183" s="136">
        <v>21</v>
      </c>
      <c r="D183" s="136" t="s">
        <v>127</v>
      </c>
      <c r="E183" s="136" t="s">
        <v>127</v>
      </c>
      <c r="F183" s="136" t="s">
        <v>129</v>
      </c>
      <c r="G183" s="136">
        <v>11</v>
      </c>
      <c r="H183" s="240" t="s">
        <v>307</v>
      </c>
    </row>
    <row r="184" spans="2:8" ht="47.25" customHeight="1">
      <c r="B184" s="135" t="s">
        <v>128</v>
      </c>
      <c r="C184" s="136">
        <v>46</v>
      </c>
      <c r="D184" s="136" t="s">
        <v>129</v>
      </c>
      <c r="E184" s="136">
        <v>1</v>
      </c>
      <c r="F184" s="136" t="s">
        <v>129</v>
      </c>
      <c r="G184" s="136">
        <v>1</v>
      </c>
      <c r="H184" s="240" t="s">
        <v>308</v>
      </c>
    </row>
    <row r="185" spans="2:8" ht="47.25" customHeight="1">
      <c r="B185" s="135" t="s">
        <v>130</v>
      </c>
      <c r="C185" s="136">
        <v>9</v>
      </c>
      <c r="D185" s="136" t="s">
        <v>129</v>
      </c>
      <c r="E185" s="136">
        <v>2</v>
      </c>
      <c r="F185" s="136" t="s">
        <v>129</v>
      </c>
      <c r="G185" s="136">
        <v>13</v>
      </c>
      <c r="H185" s="240" t="s">
        <v>309</v>
      </c>
    </row>
    <row r="186" spans="2:8" ht="47.25" customHeight="1">
      <c r="B186" s="137" t="s">
        <v>131</v>
      </c>
      <c r="C186" s="137">
        <f>SUM(C174:C185)</f>
        <v>76</v>
      </c>
      <c r="D186" s="137" t="s">
        <v>127</v>
      </c>
      <c r="E186" s="137">
        <f>SUM(E174:E185)</f>
        <v>3</v>
      </c>
      <c r="F186" s="136" t="s">
        <v>129</v>
      </c>
      <c r="G186" s="137">
        <f>SUM(G174:G185)</f>
        <v>25</v>
      </c>
      <c r="H186" s="136">
        <v>25</v>
      </c>
    </row>
    <row r="187" spans="2:8">
      <c r="B187" s="50"/>
      <c r="C187" s="51"/>
      <c r="D187" s="51"/>
      <c r="E187" s="51"/>
      <c r="F187" s="51"/>
      <c r="G187" s="51"/>
      <c r="H187" s="51"/>
    </row>
    <row r="188" spans="2:8" ht="27.75" customHeight="1">
      <c r="B188" s="5"/>
      <c r="C188" s="5"/>
      <c r="D188" s="5"/>
      <c r="E188" s="5"/>
      <c r="F188" s="5"/>
      <c r="H188" s="52"/>
    </row>
    <row r="189" spans="2:8" ht="21" customHeight="1">
      <c r="B189" s="123" t="s">
        <v>174</v>
      </c>
      <c r="C189" s="124"/>
      <c r="D189" s="124"/>
      <c r="E189" s="124"/>
      <c r="F189" s="124"/>
      <c r="H189" s="53"/>
    </row>
    <row r="190" spans="2:8" ht="20.25" customHeight="1">
      <c r="B190" s="344" t="s">
        <v>71</v>
      </c>
      <c r="C190" s="345"/>
      <c r="D190" s="345"/>
      <c r="E190" s="345"/>
      <c r="F190" s="345"/>
      <c r="H190" s="53"/>
    </row>
    <row r="191" spans="2:8" ht="56.25" customHeight="1">
      <c r="B191" s="125" t="s">
        <v>184</v>
      </c>
      <c r="C191" s="126" t="s">
        <v>38</v>
      </c>
      <c r="D191" s="368" t="s">
        <v>193</v>
      </c>
      <c r="E191" s="368"/>
      <c r="F191" s="127" t="s">
        <v>185</v>
      </c>
      <c r="H191" s="53"/>
    </row>
    <row r="192" spans="2:8" ht="36.75" customHeight="1">
      <c r="B192" s="128">
        <v>0</v>
      </c>
      <c r="C192" s="235" t="s">
        <v>310</v>
      </c>
      <c r="D192" s="311" t="s">
        <v>186</v>
      </c>
      <c r="E192" s="311"/>
      <c r="F192" s="233" t="s">
        <v>311</v>
      </c>
      <c r="H192" s="53"/>
    </row>
    <row r="193" spans="2:8" ht="36.75" customHeight="1">
      <c r="B193" s="128"/>
      <c r="C193" s="235" t="s">
        <v>312</v>
      </c>
      <c r="D193" s="311" t="s">
        <v>186</v>
      </c>
      <c r="E193" s="311"/>
      <c r="F193" s="233" t="s">
        <v>311</v>
      </c>
      <c r="H193" s="53"/>
    </row>
    <row r="194" spans="2:8" ht="36.75" customHeight="1">
      <c r="B194" s="234">
        <v>1</v>
      </c>
      <c r="C194" s="235" t="s">
        <v>313</v>
      </c>
      <c r="D194" s="311" t="s">
        <v>186</v>
      </c>
      <c r="E194" s="311"/>
      <c r="F194" s="233" t="s">
        <v>314</v>
      </c>
      <c r="H194" s="53"/>
    </row>
    <row r="195" spans="2:8" ht="36.75" customHeight="1">
      <c r="B195" s="234">
        <v>2</v>
      </c>
      <c r="C195" s="235" t="s">
        <v>315</v>
      </c>
      <c r="D195" s="311" t="s">
        <v>316</v>
      </c>
      <c r="E195" s="311"/>
      <c r="F195" s="233" t="s">
        <v>314</v>
      </c>
      <c r="H195" s="53"/>
    </row>
    <row r="196" spans="2:8" ht="30" customHeight="1">
      <c r="B196" s="360" t="s">
        <v>187</v>
      </c>
      <c r="C196" s="361"/>
      <c r="D196" s="361"/>
      <c r="E196" s="362"/>
      <c r="F196" s="129"/>
      <c r="H196" s="54"/>
    </row>
    <row r="197" spans="2:8" ht="30" customHeight="1">
      <c r="B197" s="312" t="s">
        <v>235</v>
      </c>
      <c r="C197" s="288"/>
      <c r="D197" s="288"/>
      <c r="E197" s="288"/>
      <c r="F197" s="289"/>
      <c r="H197" s="54"/>
    </row>
    <row r="198" spans="2:8" ht="32.25" customHeight="1">
      <c r="B198" s="7"/>
      <c r="C198" s="8"/>
      <c r="D198" s="369"/>
      <c r="E198" s="369"/>
      <c r="F198" s="6"/>
      <c r="H198" s="55"/>
    </row>
    <row r="199" spans="2:8" ht="33" customHeight="1">
      <c r="B199" s="126" t="s">
        <v>188</v>
      </c>
      <c r="C199" s="138"/>
      <c r="D199" s="299"/>
      <c r="E199" s="300"/>
      <c r="F199" s="139"/>
    </row>
    <row r="200" spans="2:8" ht="49.5" customHeight="1">
      <c r="B200" s="287" t="s">
        <v>235</v>
      </c>
      <c r="C200" s="288"/>
      <c r="D200" s="288"/>
      <c r="E200" s="288"/>
      <c r="F200" s="289"/>
    </row>
    <row r="201" spans="2:8">
      <c r="B201" s="290"/>
      <c r="C201" s="291"/>
      <c r="D201" s="291"/>
      <c r="E201" s="292"/>
      <c r="F201" s="6"/>
    </row>
    <row r="202" spans="2:8">
      <c r="B202" s="126" t="s">
        <v>189</v>
      </c>
      <c r="C202" s="138"/>
      <c r="D202" s="299"/>
      <c r="E202" s="300"/>
      <c r="F202" s="139"/>
    </row>
    <row r="203" spans="2:8" ht="56.25" customHeight="1">
      <c r="B203" s="125" t="s">
        <v>184</v>
      </c>
      <c r="C203" s="126" t="s">
        <v>38</v>
      </c>
      <c r="D203" s="297" t="s">
        <v>185</v>
      </c>
      <c r="E203" s="298"/>
      <c r="F203" s="139"/>
    </row>
    <row r="204" spans="2:8" ht="78.75" customHeight="1">
      <c r="B204" s="214">
        <v>3</v>
      </c>
      <c r="C204" s="130" t="s">
        <v>212</v>
      </c>
      <c r="D204" s="293" t="s">
        <v>213</v>
      </c>
      <c r="E204" s="293"/>
      <c r="F204" s="233" t="s">
        <v>314</v>
      </c>
    </row>
    <row r="205" spans="2:8" ht="78.75" customHeight="1">
      <c r="B205" s="214">
        <v>4</v>
      </c>
      <c r="C205" s="130" t="s">
        <v>317</v>
      </c>
      <c r="D205" s="293" t="s">
        <v>214</v>
      </c>
      <c r="E205" s="293"/>
      <c r="F205" s="233" t="s">
        <v>314</v>
      </c>
    </row>
    <row r="206" spans="2:8" ht="78.75" customHeight="1">
      <c r="B206" s="214">
        <v>5</v>
      </c>
      <c r="C206" s="130" t="s">
        <v>215</v>
      </c>
      <c r="D206" s="293" t="s">
        <v>318</v>
      </c>
      <c r="E206" s="293"/>
      <c r="F206" s="233" t="s">
        <v>314</v>
      </c>
    </row>
    <row r="207" spans="2:8" ht="14.25" customHeight="1">
      <c r="B207" s="363"/>
      <c r="C207" s="364"/>
      <c r="D207" s="364"/>
      <c r="E207" s="365"/>
      <c r="F207" s="156"/>
    </row>
    <row r="208" spans="2:8" ht="46.5" customHeight="1">
      <c r="B208" s="359" t="s">
        <v>72</v>
      </c>
      <c r="C208" s="288"/>
      <c r="D208" s="289"/>
    </row>
    <row r="209" spans="2:5" ht="43.5" customHeight="1">
      <c r="B209" s="140" t="s">
        <v>3</v>
      </c>
      <c r="C209" s="87" t="s">
        <v>73</v>
      </c>
      <c r="D209" s="122" t="s">
        <v>74</v>
      </c>
    </row>
    <row r="210" spans="2:5" ht="78.75" customHeight="1">
      <c r="B210" s="294" t="s">
        <v>236</v>
      </c>
      <c r="C210" s="295"/>
      <c r="D210" s="296"/>
    </row>
    <row r="211" spans="2:5" ht="27.75" customHeight="1">
      <c r="B211" s="11"/>
      <c r="C211" s="12"/>
      <c r="D211" s="12"/>
    </row>
    <row r="212" spans="2:5" ht="78.75" hidden="1" customHeight="1">
      <c r="B212" s="9"/>
    </row>
    <row r="213" spans="2:5" ht="49.5" customHeight="1">
      <c r="B213" s="356" t="s">
        <v>75</v>
      </c>
      <c r="C213" s="357"/>
      <c r="D213" s="357"/>
      <c r="E213" s="358"/>
    </row>
    <row r="214" spans="2:5" ht="93" customHeight="1">
      <c r="B214" s="284"/>
      <c r="C214" s="285"/>
      <c r="D214" s="285"/>
      <c r="E214" s="286"/>
    </row>
    <row r="215" spans="2:5" ht="24" customHeight="1">
      <c r="B215" s="150"/>
      <c r="C215" s="151"/>
      <c r="D215" s="151"/>
      <c r="E215" s="152"/>
    </row>
    <row r="216" spans="2:5" ht="6" customHeight="1">
      <c r="B216" s="150"/>
      <c r="C216" s="151"/>
      <c r="D216" s="151"/>
      <c r="E216" s="152"/>
    </row>
    <row r="217" spans="2:5" hidden="1">
      <c r="B217" s="153"/>
      <c r="C217" s="154"/>
      <c r="D217" s="154"/>
      <c r="E217" s="155"/>
    </row>
    <row r="222" spans="2:5" ht="63" customHeight="1"/>
  </sheetData>
  <mergeCells count="76">
    <mergeCell ref="B67:G67"/>
    <mergeCell ref="B213:E213"/>
    <mergeCell ref="B208:D208"/>
    <mergeCell ref="B196:E196"/>
    <mergeCell ref="D199:E199"/>
    <mergeCell ref="B207:E207"/>
    <mergeCell ref="B180:B181"/>
    <mergeCell ref="C180:C181"/>
    <mergeCell ref="E180:E181"/>
    <mergeCell ref="D191:E191"/>
    <mergeCell ref="D198:E198"/>
    <mergeCell ref="B182:C182"/>
    <mergeCell ref="F180:F181"/>
    <mergeCell ref="B177:F177"/>
    <mergeCell ref="B65:E65"/>
    <mergeCell ref="F65:G65"/>
    <mergeCell ref="D192:E192"/>
    <mergeCell ref="D195:E195"/>
    <mergeCell ref="B126:B147"/>
    <mergeCell ref="D71:G71"/>
    <mergeCell ref="B190:F190"/>
    <mergeCell ref="B70:E70"/>
    <mergeCell ref="F70:G70"/>
    <mergeCell ref="B76:E76"/>
    <mergeCell ref="F76:G76"/>
    <mergeCell ref="B73:G74"/>
    <mergeCell ref="F104:H104"/>
    <mergeCell ref="C97:E97"/>
    <mergeCell ref="B120:B125"/>
    <mergeCell ref="B158:B159"/>
    <mergeCell ref="B1:E1"/>
    <mergeCell ref="B7:E7"/>
    <mergeCell ref="B10:E10"/>
    <mergeCell ref="B13:E13"/>
    <mergeCell ref="B28:E28"/>
    <mergeCell ref="B8:E8"/>
    <mergeCell ref="B11:E11"/>
    <mergeCell ref="C30:E30"/>
    <mergeCell ref="E53:F53"/>
    <mergeCell ref="F62:F64"/>
    <mergeCell ref="E54:F54"/>
    <mergeCell ref="B29:E29"/>
    <mergeCell ref="B32:E32"/>
    <mergeCell ref="B38:E38"/>
    <mergeCell ref="B39:E39"/>
    <mergeCell ref="B52:E52"/>
    <mergeCell ref="D54:D58"/>
    <mergeCell ref="E55:F55"/>
    <mergeCell ref="E58:F58"/>
    <mergeCell ref="B60:E60"/>
    <mergeCell ref="D85:D86"/>
    <mergeCell ref="B160:G160"/>
    <mergeCell ref="B161:G161"/>
    <mergeCell ref="F97:H97"/>
    <mergeCell ref="H85:H86"/>
    <mergeCell ref="B148:B157"/>
    <mergeCell ref="D193:E193"/>
    <mergeCell ref="D194:E194"/>
    <mergeCell ref="B197:F197"/>
    <mergeCell ref="C87:C88"/>
    <mergeCell ref="G180:G181"/>
    <mergeCell ref="D87:D89"/>
    <mergeCell ref="B87:B88"/>
    <mergeCell ref="H180:H181"/>
    <mergeCell ref="B118:C118"/>
    <mergeCell ref="D118:F118"/>
    <mergeCell ref="E87:E88"/>
    <mergeCell ref="B214:E214"/>
    <mergeCell ref="B200:F200"/>
    <mergeCell ref="B201:E201"/>
    <mergeCell ref="D204:E204"/>
    <mergeCell ref="D205:E205"/>
    <mergeCell ref="D206:E206"/>
    <mergeCell ref="B210:D210"/>
    <mergeCell ref="D203:E203"/>
    <mergeCell ref="D202:E202"/>
  </mergeCells>
  <hyperlinks>
    <hyperlink ref="F34" r:id="rId1"/>
    <hyperlink ref="F36" r:id="rId2"/>
    <hyperlink ref="I103" r:id="rId3"/>
    <hyperlink ref="D54" r:id="rId4"/>
    <hyperlink ref="C30" r:id="rId5"/>
    <hyperlink ref="F35" r:id="rId6"/>
    <hyperlink ref="I95" r:id="rId7"/>
    <hyperlink ref="I117" r:id="rId8"/>
    <hyperlink ref="I120" r:id="rId9" location=".X3y7h2gzaM8_x000a__x000a_" display="https://www.sfp.gov.py/sfp/noticia/14797-4715-funcionarios-del-pais-seran-beneficiados-con-los-cursos-gratuitos-ofrecidos-por-la-sfpinapp.html#.X3y7h2gzaM8_x000a__x000a_"/>
    <hyperlink ref="H94" r:id="rId10" display="https://www.sfp.gov.py/inapp/?p=2019_x000a__x000a_Resoluciones sobre Aranceles preferenciales_x000a_• Resolución SFP Nº 46/2021 (Febrero)_x000a_• Resolución SFP Nº 64/2021 (Febrero)_x000a_• Resolución SFP Nº 119/2020 (Marzo)_x000a__x000a__x000a__x000a__x000a__x000a_"/>
    <hyperlink ref="F192" r:id="rId11"/>
    <hyperlink ref="F193" r:id="rId12"/>
    <hyperlink ref="F194" r:id="rId13"/>
    <hyperlink ref="F195" r:id="rId14"/>
    <hyperlink ref="F204" r:id="rId15"/>
    <hyperlink ref="F205" r:id="rId16"/>
    <hyperlink ref="F206" r:id="rId17"/>
    <hyperlink ref="H84" r:id="rId18"/>
    <hyperlink ref="G115" r:id="rId19"/>
    <hyperlink ref="G116" r:id="rId20"/>
  </hyperlinks>
  <printOptions horizontalCentered="1"/>
  <pageMargins left="0.70866141732283472" right="1.4960629921259843" top="0.74803149606299213" bottom="0.74803149606299213" header="0.31496062992125984" footer="0.31496062992125984"/>
  <pageSetup paperSize="131" scale="60" orientation="landscape" r:id="rId21"/>
  <rowBreaks count="14" manualBreakCount="14">
    <brk id="26" max="7" man="1"/>
    <brk id="27" max="7" man="1"/>
    <brk id="37" max="7" man="1"/>
    <brk id="50" max="7" man="1"/>
    <brk id="75" max="7" man="1"/>
    <brk id="92" max="7" man="1"/>
    <brk id="96" max="7" man="1"/>
    <brk id="112" max="7" man="1"/>
    <brk id="126" max="7" man="1"/>
    <brk id="159" max="16383" man="1"/>
    <brk id="186" max="7" man="1"/>
    <brk id="187" max="7" man="1"/>
    <brk id="214" max="7" man="1"/>
    <brk id="217" max="7" man="1"/>
  </rowBreaks>
  <colBreaks count="1" manualBreakCount="1">
    <brk id="5" max="216" man="1"/>
  </colBreaks>
  <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César Alarcon</cp:lastModifiedBy>
  <cp:lastPrinted>2022-04-12T12:56:58Z</cp:lastPrinted>
  <dcterms:created xsi:type="dcterms:W3CDTF">2020-06-23T19:35:00Z</dcterms:created>
  <dcterms:modified xsi:type="dcterms:W3CDTF">2022-04-12T13:00:53Z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2058-11.2.0.9431</vt:lpwstr>
  </property>
</Properties>
</file>