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440" windowHeight="6990"/>
  </bookViews>
  <sheets>
    <sheet name="Tercer.Trim_DGPM" sheetId="2" r:id="rId1"/>
    <sheet name="Hoja1" sheetId="1" r:id="rId2"/>
  </sheets>
  <externalReferences>
    <externalReference r:id="rId3"/>
    <externalReference r:id="rId4"/>
    <externalReference r:id="rId5"/>
    <externalReference r:id="rId6"/>
  </externalReferences>
  <definedNames>
    <definedName name="_xlnm.Print_Area" localSheetId="1">Hoja1!$A$1:$H$217</definedName>
    <definedName name="_xlnm.Print_Area" localSheetId="0">Tercer.Trim_DGPM!$A$1:$H$219</definedName>
  </definedNames>
  <calcPr calcId="145621"/>
</workbook>
</file>

<file path=xl/calcChain.xml><?xml version="1.0" encoding="utf-8"?>
<calcChain xmlns="http://schemas.openxmlformats.org/spreadsheetml/2006/main">
  <c r="G103" i="2" l="1"/>
  <c r="H103" i="2"/>
  <c r="D103" i="2" l="1"/>
  <c r="E103" i="2"/>
  <c r="G190" i="2" l="1"/>
  <c r="E190" i="2"/>
  <c r="C190" i="2"/>
  <c r="H167" i="1" l="1"/>
  <c r="H166" i="1"/>
  <c r="E168" i="1"/>
  <c r="D168" i="1"/>
  <c r="E167" i="1"/>
  <c r="G167" i="1" s="1"/>
  <c r="E166" i="1"/>
  <c r="G166" i="1" s="1"/>
  <c r="E165" i="1"/>
  <c r="D165" i="1"/>
  <c r="E164" i="1"/>
  <c r="G164" i="1" s="1"/>
  <c r="D164" i="1"/>
  <c r="E163" i="1"/>
  <c r="D163" i="1"/>
  <c r="F158" i="1"/>
  <c r="G158" i="1" s="1"/>
  <c r="G157" i="1"/>
  <c r="F156" i="1"/>
  <c r="E156" i="1"/>
  <c r="G155" i="1"/>
  <c r="F154" i="1"/>
  <c r="E154" i="1"/>
  <c r="G154" i="1" s="1"/>
  <c r="G153" i="1"/>
  <c r="F152" i="1"/>
  <c r="E152" i="1"/>
  <c r="G151" i="1"/>
  <c r="F150" i="1"/>
  <c r="E150" i="1"/>
  <c r="G149" i="1"/>
  <c r="F148" i="1"/>
  <c r="E148" i="1"/>
  <c r="G147" i="1"/>
  <c r="F146" i="1"/>
  <c r="E146" i="1"/>
  <c r="G146" i="1" s="1"/>
  <c r="G145" i="1"/>
  <c r="F144" i="1"/>
  <c r="E144" i="1"/>
  <c r="G143" i="1"/>
  <c r="G142" i="1"/>
  <c r="G141" i="1"/>
  <c r="F140" i="1"/>
  <c r="E140" i="1"/>
  <c r="G140" i="1" s="1"/>
  <c r="G139" i="1"/>
  <c r="G138" i="1"/>
  <c r="F137" i="1"/>
  <c r="E137" i="1"/>
  <c r="G137" i="1" s="1"/>
  <c r="G136" i="1"/>
  <c r="G135" i="1"/>
  <c r="G134" i="1"/>
  <c r="F133" i="1"/>
  <c r="E133" i="1"/>
  <c r="G132" i="1"/>
  <c r="F131" i="1"/>
  <c r="E131" i="1"/>
  <c r="G131" i="1" s="1"/>
  <c r="G130" i="1"/>
  <c r="G129" i="1"/>
  <c r="G128" i="1"/>
  <c r="F127" i="1"/>
  <c r="E127" i="1"/>
  <c r="G125" i="1"/>
  <c r="G124" i="1"/>
  <c r="G123" i="1"/>
  <c r="G122" i="1"/>
  <c r="G121" i="1"/>
  <c r="G120" i="1"/>
  <c r="F166" i="1" l="1"/>
  <c r="G168" i="1"/>
  <c r="G165" i="1"/>
  <c r="G150" i="1"/>
  <c r="G127" i="1"/>
  <c r="G133" i="1"/>
  <c r="G144" i="1"/>
  <c r="G148" i="1"/>
  <c r="G152" i="1"/>
  <c r="G156" i="1"/>
  <c r="F167" i="1"/>
  <c r="F163" i="1"/>
  <c r="G163" i="1"/>
  <c r="F164" i="1"/>
  <c r="F168" i="1"/>
  <c r="F165" i="1"/>
  <c r="D169" i="1" l="1"/>
  <c r="E169" i="1"/>
  <c r="H168" i="1" l="1"/>
  <c r="H164" i="1"/>
  <c r="H163" i="1"/>
  <c r="H165" i="1"/>
  <c r="G169" i="1"/>
  <c r="F169" i="1"/>
  <c r="H169" i="1" l="1"/>
  <c r="G186" i="1"/>
  <c r="E186" i="1"/>
  <c r="C186" i="1"/>
</calcChain>
</file>

<file path=xl/sharedStrings.xml><?xml version="1.0" encoding="utf-8"?>
<sst xmlns="http://schemas.openxmlformats.org/spreadsheetml/2006/main" count="845" uniqueCount="412">
  <si>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</si>
  <si>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</si>
  <si>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</si>
  <si>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</si>
  <si>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</si>
  <si>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</si>
  <si>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</si>
  <si>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</si>
  <si>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</si>
  <si>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</si>
  <si>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</si>
  <si>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</si>
  <si>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</si>
  <si>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</si>
  <si>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</si>
  <si>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</si>
  <si>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</si>
  <si>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</si>
  <si>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</si>
  <si>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</si>
  <si>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</si>
  <si>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</si>
  <si>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</si>
  <si>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</si>
  <si>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</si>
  <si>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</si>
  <si>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</si>
  <si>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</si>
  <si>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</si>
  <si>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</si>
  <si>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</si>
  <si>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</si>
  <si>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</si>
  <si>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</si>
  <si>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</si>
  <si>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</si>
  <si>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</si>
  <si>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</si>
  <si>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</si>
  <si>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</si>
  <si>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</si>
  <si>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</si>
  <si>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</si>
  <si>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</si>
  <si>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</si>
  <si>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</si>
  <si>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</si>
  <si>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</si>
  <si>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</si>
  <si>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</si>
  <si>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</si>
  <si>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</si>
  <si>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</si>
  <si>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</si>
  <si>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</si>
  <si>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</si>
  <si>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</si>
  <si>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</si>
  <si>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</si>
  <si>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</si>
  <si>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</si>
  <si>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</si>
  <si>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Saldos</t>
  </si>
  <si>
    <t>Evidencia</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</si>
  <si>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</si>
  <si>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</si>
  <si>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</si>
  <si>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</si>
  <si>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</si>
  <si>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</si>
  <si>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</si>
  <si>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</si>
  <si>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Planes de Mejoramiento elaborados en el Trimestre</t>
  </si>
  <si>
    <t>Informe de referencia</t>
  </si>
  <si>
    <t>Evidencia (Adjuntar Documento)</t>
  </si>
  <si>
    <t>7- Descripción cualitativa de logros alcanzados en el Trimestre (apoyar con gráficos, cuadros dinámicos que describan lo alcanzado)</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</si>
  <si>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</si>
  <si>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</si>
  <si>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</si>
  <si>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</si>
  <si>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</si>
  <si>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</si>
  <si>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</si>
  <si>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</si>
  <si>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</si>
  <si>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</si>
  <si>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</si>
  <si>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</si>
  <si>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</si>
  <si>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</si>
  <si>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</si>
  <si>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</si>
  <si>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</si>
  <si>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</si>
  <si>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</si>
  <si>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</si>
  <si>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</si>
  <si>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</si>
  <si>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</si>
  <si>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</si>
  <si>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</si>
  <si>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</si>
  <si>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</si>
  <si>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</si>
  <si>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</si>
  <si>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</si>
  <si>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</si>
  <si>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</si>
  <si>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</si>
  <si>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</si>
  <si>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</si>
  <si>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</si>
  <si>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</si>
  <si>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</si>
  <si>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</si>
  <si>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</si>
  <si>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MATRIZ DE INFORMACIÓN MÍNIMA PARA INFORME PARCIAL DE RENDICIÓN DE CUENTAS AL CIUDADANO</t>
  </si>
  <si>
    <t>La Independencia de Seguros S.A.</t>
  </si>
  <si>
    <t>100% Ejecutado</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</si>
  <si>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</si>
  <si>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</si>
  <si>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</si>
  <si>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</si>
  <si>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</si>
  <si>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</si>
  <si>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</si>
  <si>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</si>
  <si>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</si>
  <si>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</si>
  <si>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</si>
  <si>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</si>
  <si>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 xml:space="preserve">TOTALES </t>
  </si>
  <si>
    <t>DENUNCIAS</t>
  </si>
  <si>
    <t xml:space="preserve">Nivel de cumplimiento </t>
  </si>
  <si>
    <t>https://url2.cl/4WxFa</t>
  </si>
  <si>
    <t>https://url2.cl/lKj9p</t>
  </si>
  <si>
    <t>https://url2.cl/Cys5w</t>
  </si>
  <si>
    <t>SUELDOS</t>
  </si>
  <si>
    <t>GASTOS DE REPRESENTACIÓN</t>
  </si>
  <si>
    <t>AGUINALDO</t>
  </si>
  <si>
    <t>BONIFICACIONES Y GRATIFICACIONES</t>
  </si>
  <si>
    <t>JORNALES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</si>
  <si>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</si>
  <si>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</si>
  <si>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</si>
  <si>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</si>
  <si>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</si>
  <si>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</si>
  <si>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</si>
  <si>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</si>
  <si>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</si>
  <si>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</si>
  <si>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</si>
  <si>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</si>
  <si>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 SOCIAL</t>
  </si>
  <si>
    <t>SERVICIOS DE SEGURO MÉDICO</t>
  </si>
  <si>
    <t>COMBUSTIBLES Y LUBRICANTES</t>
  </si>
  <si>
    <t>COMBUSTIBLES</t>
  </si>
  <si>
    <t>PAGO DE IMPUESTOS, TASAS, GASTOS JUDICIALES Y OTROS</t>
  </si>
  <si>
    <t xml:space="preserve"> Resultados Logrados</t>
  </si>
  <si>
    <t>www.paraguayconcursa.gov.py</t>
  </si>
  <si>
    <t>NO APLICA</t>
  </si>
  <si>
    <t>TOTAL DE OEE</t>
  </si>
  <si>
    <t>Es la ejecución de la formación en programas de grados y postgrados de los servidores públicos a través de convenios entre la SFP y las universidades privadas; en la que se establecen “Aranceles Preferenciales” para los beneficiados</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</si>
  <si>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</si>
  <si>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</si>
  <si>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TOTAL DE EXPEDIENTES INGRESADOS </t>
  </si>
  <si>
    <t>TOTAL DE SOLICITUD DE ASIGNACIÓN DE JUEZ INSTRUCTOR INGRESADOS</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</si>
  <si>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</si>
  <si>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100% de los OEE monitoreados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</si>
  <si>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</si>
  <si>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Qué es la institución </t>
  </si>
  <si>
    <t xml:space="preserve">2-Presentación del CRCC </t>
  </si>
  <si>
    <t>3.2 Plan de Rendición de Cuentas</t>
  </si>
  <si>
    <t>6. Informes de Auditorias Internas y Auditorías Externas en el Trimestre</t>
  </si>
  <si>
    <t>Julio</t>
  </si>
  <si>
    <t>Agosto</t>
  </si>
  <si>
    <t xml:space="preserve">https://www.sfp.gov.py/sfp/seccion/67-situacion-pcd.html </t>
  </si>
  <si>
    <t xml:space="preserve">Anexo </t>
  </si>
  <si>
    <t xml:space="preserve">El Instituto Nacional de la Administración Pública del Paraguay dependiente de la Secretaría de la Función Pública es el organismo técnico, propulsor y ejecutor de la polítoca de capacitación, formación e investigación del sector público, para el perfeccionamiento integral de los servidores públicos que responden a las exigencias de un estado moderno. </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</si>
  <si>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</si>
  <si>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</si>
  <si>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MANTENIMIENTO Y REPARACIONES MENORES DE EDIFICIOS Y LOCALES</t>
  </si>
  <si>
    <t xml:space="preserve">Ejecutado </t>
  </si>
  <si>
    <t>Nro. de Informe</t>
  </si>
  <si>
    <t>Evidencia (Enlace Ley 5282/14)</t>
  </si>
  <si>
    <t xml:space="preserve">Informe Final elevado a la MAI y remitido a la AGPE a través del sistema SIAGPE. </t>
  </si>
  <si>
    <t>Auditorias de Gestión</t>
  </si>
  <si>
    <t>Auditorías Externas</t>
  </si>
  <si>
    <t>Otros tipos de Auditoria</t>
  </si>
  <si>
    <t>Concursabilidad como sistema único de ingreso y promoción en el sector público</t>
  </si>
  <si>
    <t xml:space="preserve">Igualdad, equidad e idoneidad en el acceso </t>
  </si>
  <si>
    <t xml:space="preserve"> 100% de los expedientes procesados </t>
  </si>
  <si>
    <t xml:space="preserve">Documentos generados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</si>
  <si>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</si>
  <si>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100% de solicitudes de usuarios procesados</t>
  </si>
  <si>
    <t xml:space="preserve">Nathalie Leticia Delorme Delmas </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</si>
  <si>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 la SFP, como también promover la transparencia en la gestión. Supervisar la estrategia de cooperación direccionadas a la obtención de recursos técnicos, financieros y el desarrollo de actividades conducentes al fortalecimiento de la Secretaría de la Función Pública.</t>
  </si>
  <si>
    <t>Generar conjuntamente con la Dirección de Cooperación y Proyectos, acuerdos con organismos nacionales e internacionales orientados al logro de cooperaciones técnicas y financieras 2. Coordinar las gestiones de la MAI, el proceso de seguimiento de temas específicos a cargo de las demás Direcciones Generales, y que fueran solicitadas por la MAI</t>
  </si>
  <si>
    <t>Cantidad de reuniones gestionadas y ejecutadas con cooperantes 2. Porcentaje de cumplimiento de avances sobre Proyectos y Programas ejecutados por Organismos Internacionales y otras fuentes 3. Cantidad de actividades desarrolladas</t>
  </si>
  <si>
    <t>Septiembre</t>
  </si>
  <si>
    <t>Octubre</t>
  </si>
  <si>
    <t>Noviembre</t>
  </si>
  <si>
    <t>100% de los solicitantes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</si>
  <si>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</si>
  <si>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https://www.sfp.gov.py/sfp/noticia/14797-4715-funcionarios-del-pais-seran-beneficiados-con-los-cursos-gratuitos-ofrecidos-por-la-sfpinapp.html#.X3y7h2gzaM8
https://www.sfp.gov.py/sfp/articulo/14821-el-curso-de-actualizacion-en-gestion-publica-cuenta-con-4263-participantes-.html
https://www.sfp.gov.py/sfp/articulo/14809-exitoso-foro-sobre-descentralizacion-y-desarrollo-local-.html
https://www.sfp.gov.py/sfp/noticia/14835-foro-sobre-participacion-de-las-mujeres-en-los-gobiernos-locales-conto-con-representacion-de-todo-el-pais.html#.X3y8w1LiuM9
https://www.ministeriodejusticia.gov.py/noticias/mas-de-1000-personas-inician-capacitacion-sobre-acceso-la-informacion-publica
https://www.sfp.gov.py/sfp/noticia/14969-la-sfp-presento-informe-de-831-dias-de-gestion-.html#.X_R409gzaM8
Resoluciones SFP N° 302, 373 y 396/2020
Resoluciones sobre Aranceles preferenciales
• Resolución SFP Nº 55/2020 (Febrero)
• Resolución SFP Nº 130/2020 (Marzo)
• Resolución SFP Nº 167/2020 (Marzo)
• Resolución SFP Nº 190/2020 (Mayo)
• Resolución SFP Nº 302/2020 (Julio)
• Resolución SFP Nº 373//2020 (Agosto)
• Resolución SFP Nº 396/2020 (Setiembre)
• Resolución SFP Nº 423/2020 (Octubre)
</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</si>
  <si>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</si>
  <si>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 xml:space="preserve">NO SE APLICA  </t>
  </si>
  <si>
    <t xml:space="preserve">NO SE APLICA </t>
  </si>
  <si>
    <t xml:space="preserve">Resumen  </t>
  </si>
  <si>
    <t>https://www.sfp.gov.py/sfp/seccion/65-monitoreo-de-la-ley-518914.html</t>
  </si>
  <si>
    <t>Servidores públicos y familiares de servidores públicos.</t>
  </si>
  <si>
    <t xml:space="preserve"> Evaluación de Auditoría del Grado de Implementación del MECIP </t>
  </si>
  <si>
    <t>Informe de Evaluación del Sistema de Control Interno- Mátriz de Evaluación, remitido a la AGPE y CGR</t>
  </si>
  <si>
    <t>Informe de Evaluación remitido a la AGPE a través del sistema SIAGPE</t>
  </si>
  <si>
    <t>Seguimiento a los Planes de Mejoramiento</t>
  </si>
  <si>
    <t xml:space="preserve">Mas de 23 millones de visitas recibidas en el Portal a hoy dia.
*Desde su lanzamiento hasta la fecha. Según último informe de gestión DGTIC remitido en Diciembre/2020.
</t>
  </si>
  <si>
    <t>Servicios Bancarios</t>
  </si>
  <si>
    <t>Evidencias</t>
  </si>
  <si>
    <t>https://www.paraguayconcursa.gov.py/sicca/Portal.seam?logic=and&amp;cid=3913906</t>
  </si>
  <si>
    <t>No aplica</t>
  </si>
  <si>
    <t>Tipo: 2 Programa de Acción
Programa: 2 Servicios Sociales de Calidad
Sub Programa: 7 Servicio Civil y Carrera Administrativa</t>
  </si>
  <si>
    <t xml:space="preserve">Niveles </t>
  </si>
  <si>
    <t xml:space="preserve">Presupuesto Vigente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</si>
  <si>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</si>
  <si>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</si>
  <si>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</si>
  <si>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</si>
  <si>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</si>
  <si>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</si>
  <si>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</si>
  <si>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Transferencias</t>
  </si>
  <si>
    <t xml:space="preserve">Otros Gastos </t>
  </si>
  <si>
    <t xml:space="preserve">TOTAL </t>
  </si>
  <si>
    <t xml:space="preserve">Director </t>
  </si>
  <si>
    <t>No aplica para el trimestre</t>
  </si>
  <si>
    <t>No se encontraron sugerencias de mejoramiento en el trimestre</t>
  </si>
  <si>
    <t>Grado de Cumplimiento</t>
  </si>
  <si>
    <t>Cantidad de OEE con datos de PcD</t>
  </si>
  <si>
    <t>% de Cumplimiento</t>
  </si>
  <si>
    <t>Cuentan con al menos el 5 % de PcD en sus nóminas</t>
  </si>
  <si>
    <t>Cuentan con menos del 5 % de PcD en sus nóminas</t>
  </si>
  <si>
    <t>No cuentan con PcD en sus nóminas</t>
  </si>
  <si>
    <t>No reportan altas y bajas a la SFP, conforme al artículo 106 del Anexo A del Decreto 4780/21</t>
  </si>
  <si>
    <t>GRADO DE CUMPLIMIENTO</t>
  </si>
  <si>
    <t xml:space="preserve">% de OEE respecto al Total Monitoreado </t>
  </si>
  <si>
    <t>100 % DE CUMPLIMIENTO</t>
  </si>
  <si>
    <t>CUMPLIMIENTO INTERMEDIO</t>
  </si>
  <si>
    <t>NO CUMPLEN</t>
  </si>
  <si>
    <t>NUEVOS OEE, aún sin verificación</t>
  </si>
  <si>
    <t>TOTAL</t>
  </si>
  <si>
    <t>Reglamentos de Evaluacion de Desempeño</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</si>
  <si>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</si>
  <si>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</si>
  <si>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</si>
  <si>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</si>
  <si>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</si>
  <si>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Aplicación de Protocolos sobre medidas  Sanitarias a fin mitigar la propagacion del COVID_19</t>
  </si>
  <si>
    <t>Periodo del informe: enero a marzo 2022</t>
  </si>
  <si>
    <r>
      <t>Informe sobre el Grado de cumplimiento de la Ley 5189/2014 por parte de los OEE, -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Noviembre/2021: 27,8%
- Diciembre/2021: 27,4%
- Resumen Anual de Asignaciones del 2021: 41,4%
- Enero 2022: 31,7%
- Grado de cumplimiento de la Ley 5189/2014 por parte de la SFP, en los meses de noviembre, diciembre/2021 y enero/2022 y el resumen anual de asignaciones fue del: 100 %</t>
    </r>
    <r>
      <rPr>
        <sz val="9"/>
        <rFont val="Times New Roman"/>
        <family val="1"/>
      </rPr>
      <t xml:space="preserve">.  
</t>
    </r>
    <r>
      <rPr>
        <b/>
        <sz val="11"/>
        <rFont val="Times New Roman"/>
        <family val="1"/>
      </rPr>
      <t xml:space="preserve">* </t>
    </r>
    <r>
      <rPr>
        <sz val="11"/>
        <rFont val="Times New Roman"/>
        <family val="1"/>
      </rPr>
      <t>Corresponde señalar que el proceso de verificación se desarrolla, conforme lo establece el artículo 6° de la Ley 5189, a partir del decimoquinto día hábil, del mes inmediatamente posterior.</t>
    </r>
  </si>
  <si>
    <t>FUNCIONARIOS CON DISCAPACIDAD (FcD) EN LOS ORGANISMOS Y ENTIDADES DEL ESTADO (OEE)POR SEXO Y TIPO DE VÍNCULO  
Conforme lo que establece la Ley 2479 y su modificatoria Ley 3585 Correspondiente al mes de Marzo de 2022 (con base en el último reporte presentado por los OEE, en relación a feb./2022)</t>
  </si>
  <si>
    <t>MONITOREO DEL GRADO DE CUMPLIMIENTO DE LA LEY 5189/2014 Correspondiente al mes de Enero de 2022 (Vencimiento 21 de febrero de 2022)</t>
  </si>
  <si>
    <t>Cantidad de OEE por Grado de Cumplimiento</t>
  </si>
  <si>
    <t xml:space="preserve"> Total</t>
  </si>
  <si>
    <r>
      <rPr>
        <b/>
        <sz val="8"/>
        <color rgb="FFFF0000"/>
        <rFont val="Calibri"/>
        <family val="2"/>
        <scheme val="minor"/>
      </rPr>
      <t xml:space="preserve">* Consideraciones particulares 
</t>
    </r>
    <r>
      <rPr>
        <b/>
        <sz val="8"/>
        <color theme="1"/>
        <rFont val="Calibri"/>
        <family val="2"/>
        <scheme val="minor"/>
      </rPr>
      <t xml:space="preserve">-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 A partir de enero de 2022 se incluyen a dos Municipios recientemente creados y con autoridades electas a finales del primer trimestre de 2022, y la Universidad Nacional de Misiones, que según Ley PGN 2022 , aún no dispone de partidas presupuestarias y en el informe se registran como "Nuevos OEE, aún sin verificación".  
</t>
    </r>
  </si>
  <si>
    <t>Secretaria de la Función Pública</t>
  </si>
  <si>
    <t>Rodney Cano</t>
  </si>
  <si>
    <t xml:space="preserve">https://www.sfp.gov.py/sfp/archivos/documentos/RES%20105.22%20PLAN%20ANUAL%20RRC_8crc0fks.pdf </t>
  </si>
  <si>
    <t>https://transparencia.senac.gov.py/portal/historial-cumplimiento</t>
  </si>
  <si>
    <t>mes no monitoreado / fecha límite de actualización 25/04/2022</t>
  </si>
  <si>
    <t>*sujeto a calendario de cumplimiento.</t>
  </si>
  <si>
    <t xml:space="preserve">  https://informacionpublica.paraguay.gov.py/portal/#!/buscar_informacion#busqueda </t>
  </si>
  <si>
    <t>Desde el año 2015, el en Portal Único de Empleo Público (PUEP) Paraguay Concursa, se encuentran registrados todos los procesos de selección llevados a cabo por los OEE que se rigen por la Ley 1626/00. En lo que compete al primer    trimestre del año 2022, se encuentran ejecutados un total de cincuenta y nueve (59) concursos,  iniciados  entre el 01 de enero de 2022  y el 31 de marzo de 2022.   Los concursos del primer trimestre de 2022 corresponden a siete (7) OEE. - 100% de procesos registrados en el PUEP Paraguay Concursa monitoreados y acompañados para la expedición de la Certificación del Debido Proceso</t>
  </si>
  <si>
    <t xml:space="preserve">199 Expedientes para análisis técnico jurídico presentados por los OEE </t>
  </si>
  <si>
    <t>Fueron procesados y emitidos:   51  Dictamenes. 31 Providencias y 66 Informes.</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</si>
  <si>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</si>
  <si>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70% de los expedientes ingresados fueron procesados </t>
  </si>
  <si>
    <t>226 expedientes</t>
  </si>
  <si>
    <t xml:space="preserve">99% de los expedientes ingresados fueron procesados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</si>
  <si>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2022 al 31 de marzo de 2022, procesándose un total de 7 (siete) expedientes analizados con providencias y dictámenes.
</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</si>
  <si>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a fin de su inclusión en el SINARH, se registran y se procesaron un total de 36 expediente referente a excepciones ingresados desde el 02 de enero al 31 de marzo de 2022.</t>
    </r>
    <r>
      <rPr>
        <sz val="11"/>
        <color rgb="FFFF0000"/>
        <rFont val="Times New Roman"/>
        <family val="1"/>
      </rPr>
      <t xml:space="preserve">
</t>
    </r>
  </si>
  <si>
    <t xml:space="preserve">37 Sumarios Sorteados </t>
  </si>
  <si>
    <t>De enero a marzo se realizaron un total de 13 Actas de sorteos para la designación de Juez Instructor de Sumarios Administrativos solicitados por los OEE.</t>
  </si>
  <si>
    <t xml:space="preserve">
823 Servidores públicos /familiares de servidores públicos  beneficiados con Aranceles Preferenciales.</t>
  </si>
  <si>
    <t xml:space="preserve">Se gestionaron la totalidad de solicitud de aranceles preferenciales en el marco de los convenios firmados entre la SFP con las Universidades Privadas del País 
https://www.sfp.gov.py/inapp/?p=2095
</t>
  </si>
  <si>
    <r>
      <rPr>
        <b/>
        <sz val="11"/>
        <rFont val="Calibri"/>
        <family val="2"/>
        <scheme val="minor"/>
      </rPr>
      <t>Resoluciones Aranceles:</t>
    </r>
    <r>
      <rPr>
        <sz val="11"/>
        <rFont val="Calibri"/>
        <family val="2"/>
        <scheme val="minor"/>
      </rPr>
      <t xml:space="preserve">
- Resolución 78/2022 (Febrero)
-  Resolución 111/2022 (Marzo) 
- Resolución 155/2022 (Marzo)
https://www.sfp.gov.py/inapp/?p=2095
https://www.sfp.gov.py/sfp/noticia/15645-sindicatos-del-sector-publico-participan-de-la-socializacion-del-reglamento-e-instrumentos-tecnicos-para-la-realizacion-de-concursos-en-el-ano-2022-
</t>
    </r>
  </si>
  <si>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</si>
  <si>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El Instituto Nacional de la Administración Pública del Paraguay se encuentra en etapa de elaboración del POA  y ajustes del cronograma académico  para el periodo 2022.</t>
  </si>
  <si>
    <r>
      <t>324 Servidores  públicos participantes del ciclo de charlas sobre "</t>
    </r>
    <r>
      <rPr>
        <b/>
        <sz val="11"/>
        <color theme="1"/>
        <rFont val="Times New Roman"/>
        <family val="1"/>
      </rPr>
      <t xml:space="preserve">Reglamento e Instrumentos Técnicos a ser aplicados en los procesos de Concursos para el Ejercicio Fiscal 2022". </t>
    </r>
  </si>
  <si>
    <t>324 Servidores  públicos beneficiados.</t>
  </si>
  <si>
    <t xml:space="preserve">
Resoluciones Aranceles:
- Resolución 78/2022 (Febrero)
-  Resolución 111/2022 (Marzo) 
- Resolución 155/2022 (Marzo)
https://www.sfp.gov.py/inapp/?p=2095
</t>
  </si>
  <si>
    <t xml:space="preserve">11 EXPEDIENTES INGRESADOS </t>
  </si>
  <si>
    <t xml:space="preserve">  11 EN PROCESO DE REVISIÓN.</t>
  </si>
  <si>
    <t>3 EN PROCESO DE ANÁLISIS</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</si>
  <si>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</si>
  <si>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 xml:space="preserve">49 EXPEDIENTES INGRESADOS </t>
  </si>
  <si>
    <t>7  EXPEDIENTES FINALIZADOS</t>
  </si>
  <si>
    <t>13 EXPEDIENTES EN PROCESO DE ANÁLISIS</t>
  </si>
  <si>
    <t>72 ASISTENCIAS PRESENCIALES/ 10 ASISTENCIAS VIRTUALES/6.118 ASISTENCIAS POR CORREOS ELECTRÓNICOS/610 ASISTENCIAS POR LLAMADAS TELEFÓNICAS/5.681 ASISTENCIAS MENSAJERÍA POR WHATSAPP/43 CONSULTAS TÉCNICAS DERIVADAS A OTRAS ÁREAS</t>
  </si>
  <si>
    <t>283 Organismos y Entidades del Estado  monitoreadas /17 GOBERNACIONES/263 MUNICIPALIDADES</t>
  </si>
  <si>
    <t>0,7% OEE informaron de la aplicación del protocolo</t>
  </si>
  <si>
    <t>LAS MEDIDAS SANITARIAS FUERON LEVANTADAS A PARTIR DEL 23/02/2022</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</si>
  <si>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marzo 2022 se contabiliza más de </t>
    </r>
    <r>
      <rPr>
        <b/>
        <sz val="10"/>
        <color rgb="FF000000"/>
        <rFont val="Times New Roman"/>
        <family val="1"/>
      </rPr>
      <t>202 audiencias y reuniones</t>
    </r>
    <r>
      <rPr>
        <sz val="10"/>
        <color rgb="FF000000"/>
        <rFont val="Times New Roman"/>
        <family val="1"/>
      </rPr>
      <t xml:space="preserve"> de la Máxima Autoridad de la SFP acompañada del  plantel directivo como política de puertas abiertas dentro del marco de los protocolos establecidos por el MSPyBS sobre el Protocolo Sanitario.</t>
    </r>
  </si>
  <si>
    <t>Como alianzas estratégicas y cooperación interinstitucional fue firmado 1 (un) convenio, Resoluciones de Declaración de interés 3 (tres), entre la SFP y otra entidad para el fortalecimiento del servicio civil y la</t>
  </si>
  <si>
    <t>https://www.sfp.gov.py/sfp/seccion/129-convenios-firmados.html</t>
  </si>
  <si>
    <r>
      <t xml:space="preserve">Ejecucion Presupuestaria al 31 de marzo de 2022
</t>
    </r>
    <r>
      <rPr>
        <b/>
        <sz val="11"/>
        <color theme="1"/>
        <rFont val="Times New Roman"/>
        <family val="1"/>
      </rPr>
      <t>(en miles de guaraníes)</t>
    </r>
  </si>
  <si>
    <t>Total de denuncias ingresadas : 59</t>
  </si>
  <si>
    <t>10 (Presencial)</t>
  </si>
  <si>
    <t>5 (presencial)</t>
  </si>
  <si>
    <t>10 (presencial)</t>
  </si>
  <si>
    <t>Auditoría de Ejecución Presupuestaria- Rendición de Cuentas  Noviembre 2020</t>
  </si>
  <si>
    <t>\\fileserver2\Publico\DGCE\DAII\Informes Auditoria 2021</t>
  </si>
  <si>
    <t>Auditoría de Ejecución Presupuestaria- Rendición de Cuentas  Diciembre 2020</t>
  </si>
  <si>
    <t>Auditoría de Ejecución Presupuestaria- Rendición de Cuentas Enero 2021</t>
  </si>
  <si>
    <t>\\fileserver2\Publico\DGCE\DAII\Informes Auditoria 2022</t>
  </si>
  <si>
    <r>
      <rPr>
        <sz val="11"/>
        <color theme="1"/>
        <rFont val="Times New Roman"/>
        <family val="1"/>
      </rPr>
      <t xml:space="preserve"> Auditoría a los Estados Financieros Institucionales Ejercicio 2021.</t>
    </r>
  </si>
  <si>
    <t xml:space="preserve"> Dictamen de Auditoría a los Estados Financieros Ejercicio 2021.</t>
  </si>
  <si>
    <t>Evaluación Cumplimiento Art. 41 de la Ley 2051/03, de Contrataciones Públicas (Resolución AGPE 84/19), correspondiente al Segundo Semestre 2021</t>
  </si>
  <si>
    <t>l Informe de Avance Plan de Mejoramiento al Cuarto Trimestre 2021, remitido a la MAI y a la AGPE a través del sistema SIAGPE</t>
  </si>
  <si>
    <t xml:space="preserve">438 OEE  y ciudadanía </t>
  </si>
  <si>
    <t>Se realizaron un total de tres (3) procesos de monitoreo del grado de cumplimiento de la Ley 5189/2014 a 435 (correspondiente a diciembre y al resumen anual de asignaciones de 2021) y 438 (sobre enero de 2022) Organismos y Entidades del Estado (OEE), durante el primer trimestre.-</t>
  </si>
  <si>
    <t xml:space="preserve">425 OEE    </t>
  </si>
  <si>
    <r>
      <rPr>
        <sz val="7"/>
        <color rgb="FF000000"/>
        <rFont val="Times New Roman"/>
        <family val="1"/>
      </rPr>
      <t xml:space="preserve"> </t>
    </r>
    <r>
      <rPr>
        <sz val="9"/>
        <color theme="1"/>
        <rFont val="Times New Roman"/>
        <family val="1"/>
      </rPr>
      <t>22 instituciones que cumplen con el 5% de PCD en sus nóminas.                      - 11  instituciones que cuentan con planes vigentes de inclusión aprobados por la SFP</t>
    </r>
  </si>
  <si>
    <t>https://www.sfp.gov.py/sfp/seccion/67-situacion-pcd.html</t>
  </si>
  <si>
    <t>1.264 usuarios habilitados en el SICCA -(operadores OEE)</t>
  </si>
  <si>
    <t xml:space="preserve"> 133.387  usuarios registrados en el Portal Único del Empleo Público (PUEP) Paraguay Concursa, 60.690 Masculinos y 72.697 Femenino. </t>
  </si>
  <si>
    <t xml:space="preserve">Utilización de al menos un módulo del SICCA por parte de las 410 Organismos y Entidades del Estado (OEE) </t>
  </si>
  <si>
    <t>283 Organismos y Entidades del Estado  monitoreadas / 17 Gobernaciones/264 Municipalidades</t>
  </si>
  <si>
    <t xml:space="preserve">16 OEE remitieron resultado de la evaluación del desempeño aplicada </t>
  </si>
  <si>
    <t xml:space="preserve">2,83% de los OEE remitieron sus evaluaciones del desempeño aplicadas al plantel de funcionarios públicos. </t>
  </si>
  <si>
    <t>21 OEE informaron de la aplicación del protocolo</t>
  </si>
  <si>
    <t>https://www.contrataciones.gov.py/licitaciones/adjudicacion/405586-seguro-vehiculo-institucional-1/resumen-adjudicacion.html</t>
  </si>
  <si>
    <t>…………………………………………….</t>
  </si>
  <si>
    <t>https://www.contrataciones.gov.py/licitaciones/planificacion/409144-seguro-medico-funcionarios-permanentes-contratados-comisionados-sfp-1.html</t>
  </si>
  <si>
    <t>Periodo: 1 de enero al 31 de marzo de 2022</t>
  </si>
  <si>
    <t>VIÁTICOS Y MOVILIDAD</t>
  </si>
  <si>
    <t>MANTENIMIENTO Y REPARACIONES MENORES DE
INSTALACIONES</t>
  </si>
  <si>
    <t>Primas y Gastos de Seguros</t>
  </si>
  <si>
    <t>Servicios de Comunicaciones</t>
  </si>
  <si>
    <t>OTROS SERVICIOS EN GENERAL</t>
  </si>
  <si>
    <t>SERVICIOS DE VIGILANCIA</t>
  </si>
  <si>
    <t>PRODUCTOS DE PAPEL, CARTÓN E IMPRESOS</t>
  </si>
  <si>
    <t>PRODUCTOS DE PAPEL Y CARTON</t>
  </si>
  <si>
    <t>BIENES DE CONSUMO DE OFICINAS E INSUMOS</t>
  </si>
  <si>
    <t>ÚTILES Y MATERIALES ELÉCTRICOS</t>
  </si>
  <si>
    <t>PRODUCTOS E INSTRUM. QUÍMICOS Y
MEDICINALES</t>
  </si>
  <si>
    <t>COMPUESTOS QUÍMICOS</t>
  </si>
  <si>
    <t>OTROS BIENES DE CONSUMO</t>
  </si>
  <si>
    <t>BIENES DE CONSUMO VARIOS</t>
  </si>
  <si>
    <t>IMPUESTOS DIRECTOS</t>
  </si>
  <si>
    <t>https://www.sfp.gov.py/sfp/articulo/15687-informe-del-cumplimiento-de-la-ley-518914-que-corresponde-al-mes-de-febrero-de-2022.html</t>
  </si>
  <si>
    <t>https://www.sfp.gov.py/sfp/articulo/15726-informe-del-cumplimiento-de-la-ley-518914-que-corresponde-al-mes-de-abril-de-2022.html</t>
  </si>
  <si>
    <t>https://www.sfp.gov.py/sfp/articulo/15651-informe-del-cumplimiento-de-la-ley-5189-que-corresponde-al-mes-de-enero-de-2022.html</t>
  </si>
  <si>
    <t>https://www.sfp.gov.py/sfp/articulo/15711-informe-del-cumplimiento-de-la-ley-518914-que-corresponde-al-mes-de-marzo-de-2022.html</t>
  </si>
  <si>
    <t xml:space="preserve">NO APLICA  </t>
  </si>
  <si>
    <t>Se realizaron un total de tres (3) procesos de monitoreo del grado de cumplimiento de la Ley 5189/2014 a 438 (correspondiente a febrero, marzo y abril de 2022) Organismos y Entidades del Estado (OEE), durante el segundo trimestre.-</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</si>
  <si>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de abril de 2022 a  de 2022, procesándose un total de 7 (siete) expedientes analizados con providencias y dictámenes.
</t>
  </si>
  <si>
    <t xml:space="preserve">Mas de 24 millones de visitas recibidas en el Portal a hoy dia.
*Desde su lanzamiento hasta la fecha.
</t>
  </si>
  <si>
    <r>
      <rPr>
        <b/>
        <sz val="8"/>
        <color theme="1"/>
        <rFont val="Calibri"/>
        <family val="2"/>
        <scheme val="minor"/>
      </rPr>
      <t xml:space="preserve">* Consideraciones particulares 
- </t>
    </r>
    <r>
      <rPr>
        <sz val="8"/>
        <color theme="1"/>
        <rFont val="Calibri"/>
        <family val="2"/>
        <scheme val="minor"/>
      </rPr>
      <t xml:space="preserve">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-En el ejercicio 2022 se incluyen a dos Municipios recientemente creados, con autoridades electas a finales del mes de marzo, y una Universidad Nacional, que hasta el mes de abril/2022 no se registran datos sobre transferencias desde el Tesoro General (MH), y en el informe se registran como "Nuevos OEE, aún sin verificación".  
</t>
    </r>
  </si>
  <si>
    <t>Informe de Avance Plan de Mejoramiento al Primer Trimestre 2022, remitido a la MAI y a la AGPE a través del sistema SIAGPE</t>
  </si>
  <si>
    <t>4 (Presencial)</t>
  </si>
  <si>
    <r>
      <t>Informe sobre el Grado de cumplimiento de la Ley 5189/2014 por parte de los OEE, 
- % de instituciones que cumplen 100 % con la Ley 5.189/2014</t>
    </r>
    <r>
      <rPr>
        <b/>
        <sz val="11"/>
        <color theme="1"/>
        <rFont val="Times New Roman"/>
        <family val="1"/>
      </rPr>
      <t>*</t>
    </r>
    <r>
      <rPr>
        <sz val="9"/>
        <color theme="1"/>
        <rFont val="Times New Roman"/>
        <family val="1"/>
      </rPr>
      <t xml:space="preserve">, respecto al total de 438 instituciones, expone:
- Febrero/2022: 29,2%
- Marzo/2022:  27,9%
- Abril/2022: 26,7%
- Grado de cumplimiento de la Ley 5189/2014 por parte de la SFP, en los meses de noviembre, diciembre/2021 y enero/2022 y el resumen anual de asignaciones fue del: 100 %.  
</t>
    </r>
    <r>
      <rPr>
        <b/>
        <sz val="11"/>
        <color theme="1"/>
        <rFont val="Times New Roman"/>
        <family val="1"/>
      </rPr>
      <t xml:space="preserve">* </t>
    </r>
    <r>
      <rPr>
        <sz val="11"/>
        <color theme="1"/>
        <rFont val="Times New Roman"/>
        <family val="1"/>
      </rPr>
      <t>Corresponde señalar que el proceso de verificación se desarrolla, conforme lo establece el artículo 6° de la Ley 5189, a partir del decimoquinto día hábil, del mes inmediatamente posterior.</t>
    </r>
  </si>
  <si>
    <t>En Proceso</t>
  </si>
  <si>
    <r>
      <t xml:space="preserve">Periodo del informe: </t>
    </r>
    <r>
      <rPr>
        <b/>
        <sz val="12"/>
        <rFont val="Calibri"/>
        <family val="2"/>
        <scheme val="minor"/>
      </rPr>
      <t>julio a septiembre de 2022</t>
    </r>
  </si>
  <si>
    <t>https://www.sfp.gov.py/sfp/articulo/15745-informe-del-cumplimiento-de-la-ley-518914-que-corresponde-al-mes-de-mayo-de-2022.html</t>
  </si>
  <si>
    <t>https://www.sfp.gov.py/sfp/articulo/15772-informe-del-cumplimiento-de-la-ley-518914-que-corresponde-a-junio-de-2022.html</t>
  </si>
  <si>
    <t>https://www.sfp.gov.py/sfp/articulo/15794-informe-del-cumplimiento-de-la-ley-518914-que-corresponde-a-julio-de-2022.html</t>
  </si>
  <si>
    <r>
      <rPr>
        <sz val="7"/>
        <color theme="1"/>
        <rFont val="Times New Roman"/>
        <family val="1"/>
      </rPr>
      <t xml:space="preserve"> -  </t>
    </r>
    <r>
      <rPr>
        <sz val="9"/>
        <color theme="1"/>
        <rFont val="Times New Roman"/>
        <family val="1"/>
      </rPr>
      <t>23 instituciones que cumplen con el 5% de PCD en sus nóminas.                      
- 16  instituciones que cuentan con planes vigentes de inclusión homologados y registrados por la SFP</t>
    </r>
  </si>
  <si>
    <t>MONITOREO DEL GRADO DE CUMPLIMIENTO DE LA LEY 5189/2014 
Correspondiente al mes de Julio de 2022 (Vencimiento 22 de agosto de 2022)
(informe detallado disponible en: https://www.sfp.gov.py/sfp/articulo/15794-informe-del-cumplimiento-de-la-ley-518914-que-corresponde-a-julio-de-2022.html)</t>
  </si>
  <si>
    <t>Inclusión de Personas con Discapacidad (PcD) en los Organismos y Entidades del Estado (OEE)
Según Ley 2479 y su modificatoria Ley 3585
Septiembre de 2022                                                                    
(con base en el último reporte presentado por los OEE, en relación a agosto/2022)</t>
  </si>
  <si>
    <t>https://transparencia.senac.gov.py/portal</t>
  </si>
  <si>
    <t>https://www.sfp.gov.py/sfp/pagina/144-informacion-minima-52822014.html</t>
  </si>
  <si>
    <t>https://www.sfp.gov.py/sfp/articulo/15774-100-de-cumplimiento-con-transparencia-activa-en-el-primer-semestre-de-2022.html</t>
  </si>
  <si>
    <t>mes no monitoreado / fecha límite de actualización 21/10/2022</t>
  </si>
  <si>
    <t>https://informacionpublica.paraguay.gov.py/portal/#!/buscar_informacion#busqueda</t>
  </si>
  <si>
    <r>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6581, “POR EL CUAL SE REGLAMENTA LA LEY N° 6873 DEL 4 DE ENERO DE 2022, QUE APRUEBA EL PRESUPUESTO GENERAL DE LA NACIÓN PARA EL EJERCICIO FISCAL 2022”. </t>
    </r>
    <r>
      <rPr>
        <sz val="11"/>
        <rFont val="Times New Roman"/>
        <family val="1"/>
      </rPr>
      <t xml:space="preserve">a fin de su inclusión en el SINARH, se registran y se procesaron un total de 36 expediente referente a excepciones ingresados desde  </t>
    </r>
    <r>
      <rPr>
        <b/>
        <sz val="11"/>
        <rFont val="Times New Roman"/>
        <family val="1"/>
      </rPr>
      <t>1 de julio al 30 de septiembre de 2022.</t>
    </r>
    <r>
      <rPr>
        <sz val="11"/>
        <color rgb="FFFF0000"/>
        <rFont val="Times New Roman"/>
        <family val="1"/>
      </rPr>
      <t xml:space="preserve">
</t>
    </r>
  </si>
  <si>
    <t>74 expedientes</t>
  </si>
  <si>
    <t xml:space="preserve">73 Sumarios Sorteados </t>
  </si>
  <si>
    <t>De julio a setiembre se realizaron un total de 13 Actas de sorteos para la designación de Juez Instructor de Sumarios Administrativos solicitados por los OEE.</t>
  </si>
  <si>
    <t xml:space="preserve">
1152 Servidores públicos /familiares de servidores públicos  beneficiados con Aranceles Preferenciales.</t>
  </si>
  <si>
    <t>Resoluciones Aranceles:
- Resolución 78/2022 (Febrero)
-  Resolución 111/2022 (Marzo) 
- Resolución 155/2022 (Marzo)
- Resolución SFP Nº 211/2022 (Mayo)
- Resolución SFP Nº 264/2022 (Junio)
-  Resolución Nº344/2022 (Julio)
- Resolución Nº 432/2022 (Agosto)
- Resolución Nº 467/2022 (Setiembre)
https://www.sfp.gov.py/inapp/?p=2214</t>
  </si>
  <si>
    <t xml:space="preserve">196 Expedientes para análisis técnico jurídico presentados por los OEE </t>
  </si>
  <si>
    <t>Fueron procesados y emitidos:  71  Dictamenes.     44 Providencias y 81 Informes.</t>
  </si>
  <si>
    <t>1.282 usuarios habilitados en el SICCA -(operadores OEE)</t>
  </si>
  <si>
    <t xml:space="preserve">Utilización de al menos un módulo del SICCA por parte de las 418 Organismos y Entidades del Estado (OEE) </t>
  </si>
  <si>
    <t xml:space="preserve"> 136.275  usuarios registrados en el Portal Único del Empleo Público (PUEP) Paraguay Concursa, 61.860 Masculinos y 74.415 Femenino. </t>
  </si>
  <si>
    <t>1. Cantidad de reuniones gestionadas y ejecutadas con cooperantes       2. Porcentaje de cumplimiento de avances sobre Proyectos y Programas ejecutados por Organismos Internacionales y otras fuentes                                 3. Cantidad de actividades desarrolladas</t>
  </si>
  <si>
    <r>
      <t xml:space="preserve">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julio a septiembre 2022 se contabiliza de 80 (ochenta) </t>
    </r>
    <r>
      <rPr>
        <b/>
        <sz val="10"/>
        <color theme="1"/>
        <rFont val="Times New Roman"/>
        <family val="1"/>
      </rPr>
      <t>audiencias y reuniones</t>
    </r>
    <r>
      <rPr>
        <sz val="10"/>
        <color theme="1"/>
        <rFont val="Times New Roman"/>
        <family val="1"/>
      </rPr>
      <t xml:space="preserve"> de la Máxima Autoridad de la SFP acompañada del  plantel directivo como política de puertas abiertas dentro del marco de recomendaciones establecidos por el MSPyBS sobre Protocolo  Sanitario.</t>
    </r>
  </si>
  <si>
    <t>Auditoría de Gestión - Cursos INAPP Julio 2021 a Junio 2022</t>
  </si>
  <si>
    <t>Auditoría de Ejecución Presupuestaria- Rendición de Cuentas  Julio 2021</t>
  </si>
  <si>
    <t>Auditoría de Ejecución Presupuestaria- Rendición de Cuentas  Agosto 2021</t>
  </si>
  <si>
    <t>Auditoría de Ejecución Presupuestaria- Rendición de Cuentas  Setiembre 2021</t>
  </si>
  <si>
    <t>En el presente trimestre no se cuentas con firmas de convenios, y siguen vigentes los convenios firmados en el trimestre anterior.</t>
  </si>
  <si>
    <t>Desde el año 2015, el en Portal Único de Empleo Público (PUEP) Paraguay Concursa, se encuentran registrados todos los procesos de selección llevados a cabo por los OEE que se rigen por la Ley 1626/00. En lo que compete al tercer trimestre del año 2022, se encuentran ejecutados un total de ciento noventa y cuatro (194) concursos, iniciados entre el 01 de julio de 2022 y el 30 de setiembre de 2022. Sumando un total de trescientos dos (302) concursos de enero a setiembre del presente ejercicio fiscal.                        Los concursos del tercer trimestre de 2022 corresponden a cuarenta y seis (46) OEE. - 100% de procesos registrados en el PUEP Paraguay Concursa monitoreados y acompañados para la expedición de la Certificación del Debido Proceso</t>
  </si>
  <si>
    <t>DATA SYSTEMS SAECA</t>
  </si>
  <si>
    <t>https://www.contrataciones.gov.py/licitaciones/adjudicacion/414239-alquiler-fotocopiadoras-sfp-plurianual-ad-referendum-1/resumen-adjudicacion.html</t>
  </si>
  <si>
    <t>https://www.contrataciones.gov.py/licitaciones/adjudicacion/416695-seguros-varios-sfp-1/resumen-adjudicacion.html</t>
  </si>
  <si>
    <t>Periodo: 1 de julio al 30 de septiembre de 2022</t>
  </si>
  <si>
    <t>MANTENIMIENTO Y REPARACIONES MENORES DE MAQUINARIAS, EQUIPOS</t>
  </si>
  <si>
    <t>IMPRENTA, PUBLICACIONES Y REPRODUCCIONES</t>
  </si>
  <si>
    <r>
      <t xml:space="preserve">Ejecucion Presupuestaria del 01 de julio al 30 de setiembre de 2022
</t>
    </r>
    <r>
      <rPr>
        <b/>
        <sz val="11"/>
        <color theme="1"/>
        <rFont val="Times New Roman"/>
        <family val="1"/>
      </rPr>
      <t>(en miles de guaraníes)</t>
    </r>
  </si>
  <si>
    <t>Total de denuncias ingresadas : 25</t>
  </si>
  <si>
    <t>6 (Presencial)</t>
  </si>
  <si>
    <t>7 (Presencial)</t>
  </si>
  <si>
    <t xml:space="preserve">06 OEE remitieron resultado de la evaluación del desempeño aplicada </t>
  </si>
  <si>
    <t xml:space="preserve">1,06% de los OEE remitieron sus evaluaciones del desempeño aplicadas al plantel de funcionarios públicos. </t>
  </si>
  <si>
    <t xml:space="preserve">  19  FINALIZADOS</t>
  </si>
  <si>
    <t>03 EN PROCESO DE ANÁLISIS</t>
  </si>
  <si>
    <t xml:space="preserve">16  EXPEDIENTES INGRESADOS </t>
  </si>
  <si>
    <t>13  EXPEDIENTES FINALIZADOS CORRESPONDEN A LOS EJERCICIOS 2021 Y 2022</t>
  </si>
  <si>
    <t>36 EXPEDIENTES EN PROCESO DE ANÁLISIS</t>
  </si>
  <si>
    <t xml:space="preserve"> ASISTENCIAS PRESENCIALES 50/2.272 ASISTENCIAS POR CORREOS ELECTRÓNICOS/165 ASISTENCIAS POR LLAMADAS TELEFÓNICAS/11.901 ASISTENCIAS MENSAJERÍA POR WHATSAPP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</si>
</sst>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 #,##0_ ;_ * \-#,##0_ ;_ * &quot;-&quot;_ ;_ @_ "/>
    <numFmt numFmtId="165" formatCode="_(* #,##0_);_(* \(#,##0\);_(* &quot;-&quot;_);_(@_)"/>
    <numFmt numFmtId="166" formatCode="_(* #,##0.00_);_(* \(#,##0.00\);_(* &quot;-&quot;??_);_(@_)"/>
    <numFmt numFmtId="167" formatCode="_(* #,##0_);_(* \(#,##0\);_(* &quot;-&quot;??_);_(@_)"/>
  </numFmts>
  <fonts count="8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sz val="11"/>
      <color theme="1"/>
      <name val="Calibri"/>
      <family val="2"/>
    </font>
    <font>
      <b/>
      <u/>
      <sz val="11"/>
      <color theme="1"/>
      <name val="Calibri"/>
      <family val="2"/>
      <scheme val="minor"/>
    </font>
    <font>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u/>
      <sz val="11"/>
      <color theme="10"/>
      <name val="Calibri"/>
      <family val="2"/>
      <scheme val="minor"/>
    </font>
    <font>
      <sz val="8"/>
      <color theme="1"/>
      <name val="Calibri"/>
      <family val="2"/>
      <scheme val="minor"/>
    </font>
    <font>
      <sz val="12"/>
      <color theme="1"/>
      <name val="Times New Roman"/>
      <family val="1"/>
    </font>
    <font>
      <sz val="11"/>
      <color theme="1"/>
      <name val="Calibri"/>
      <family val="2"/>
      <scheme val="minor"/>
    </font>
    <font>
      <u/>
      <sz val="1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1"/>
      <name val="Calibri"/>
      <family val="2"/>
    </font>
    <font>
      <b/>
      <sz val="11"/>
      <name val="Calibri"/>
      <family val="2"/>
    </font>
    <font>
      <sz val="12"/>
      <color theme="1"/>
      <name val="Calibri"/>
      <family val="2"/>
      <scheme val="minor"/>
    </font>
    <font>
      <b/>
      <sz val="12"/>
      <color theme="1"/>
      <name val="Calibri"/>
      <family val="2"/>
      <scheme val="minor"/>
    </font>
    <font>
      <b/>
      <sz val="12"/>
      <color theme="1"/>
      <name val="Calibri"/>
      <family val="2"/>
    </font>
    <font>
      <b/>
      <sz val="16"/>
      <color theme="1"/>
      <name val="Calibri"/>
      <family val="2"/>
    </font>
    <font>
      <b/>
      <sz val="9"/>
      <color theme="1"/>
      <name val="Calibri"/>
      <family val="2"/>
      <scheme val="minor"/>
    </font>
    <font>
      <sz val="11"/>
      <color theme="1"/>
      <name val="Calibri"/>
      <family val="2"/>
      <scheme val="minor"/>
    </font>
    <font>
      <sz val="8"/>
      <name val="Calibri"/>
      <family val="2"/>
    </font>
    <font>
      <sz val="7"/>
      <name val="Calibri"/>
      <family val="2"/>
    </font>
    <font>
      <u/>
      <sz val="7"/>
      <name val="Calibri"/>
      <family val="2"/>
      <scheme val="minor"/>
    </font>
    <font>
      <sz val="7"/>
      <name val="Calibri"/>
      <family val="2"/>
      <scheme val="minor"/>
    </font>
    <font>
      <u/>
      <sz val="10"/>
      <name val="Calibri"/>
      <family val="2"/>
      <scheme val="minor"/>
    </font>
    <font>
      <b/>
      <sz val="11"/>
      <name val="Calibri"/>
      <family val="2"/>
      <scheme val="minor"/>
    </font>
    <font>
      <sz val="11"/>
      <color theme="1"/>
      <name val="Times New Roman"/>
      <family val="1"/>
    </font>
    <font>
      <b/>
      <sz val="12"/>
      <color theme="1"/>
      <name val="Times New Roman"/>
      <family val="1"/>
    </font>
    <font>
      <b/>
      <sz val="11"/>
      <color theme="1"/>
      <name val="Times New Roman"/>
      <family val="1"/>
    </font>
    <font>
      <sz val="11"/>
      <name val="Times New Roman"/>
      <family val="1"/>
    </font>
    <font>
      <b/>
      <sz val="11"/>
      <name val="Times New Roman"/>
      <family val="1"/>
    </font>
    <font>
      <u/>
      <sz val="11"/>
      <color theme="1"/>
      <name val="Calibri"/>
      <family val="2"/>
      <scheme val="minor"/>
    </font>
    <font>
      <sz val="9"/>
      <color theme="1"/>
      <name val="Times New Roman"/>
      <family val="1"/>
    </font>
    <font>
      <sz val="9"/>
      <name val="Times New Roman"/>
      <family val="1"/>
    </font>
    <font>
      <sz val="7"/>
      <color theme="1"/>
      <name val="Times New Roman"/>
      <family val="1"/>
    </font>
    <font>
      <sz val="8"/>
      <color rgb="FF000000"/>
      <name val="Times New Roman"/>
      <family val="1"/>
    </font>
    <font>
      <sz val="7"/>
      <color rgb="FF000000"/>
      <name val="Times New Roman"/>
      <family val="1"/>
    </font>
    <font>
      <sz val="11"/>
      <color theme="1"/>
      <name val="Calibri"/>
      <family val="2"/>
      <scheme val="minor"/>
    </font>
    <font>
      <sz val="20"/>
      <color theme="1"/>
      <name val="Calibri"/>
      <family val="2"/>
      <scheme val="minor"/>
    </font>
    <font>
      <sz val="20"/>
      <color theme="1"/>
      <name val="Times New Roman"/>
      <family val="1"/>
    </font>
    <font>
      <sz val="11"/>
      <color rgb="FFFF0000"/>
      <name val="Times New Roman"/>
      <family val="1"/>
    </font>
    <font>
      <b/>
      <sz val="11"/>
      <color rgb="FF000000"/>
      <name val="Calibri"/>
      <family val="2"/>
      <scheme val="minor"/>
    </font>
    <font>
      <b/>
      <sz val="11"/>
      <color rgb="FF000000"/>
      <name val="Times New Roman"/>
      <family val="1"/>
    </font>
    <font>
      <b/>
      <sz val="12"/>
      <color rgb="FF000000"/>
      <name val="Times New Roman"/>
      <family val="1"/>
    </font>
    <font>
      <sz val="11"/>
      <color rgb="FF000000"/>
      <name val="Times New Roman"/>
      <family val="1"/>
    </font>
    <font>
      <b/>
      <sz val="12"/>
      <color rgb="FF000000"/>
      <name val="Calibri"/>
      <family val="2"/>
      <scheme val="minor"/>
    </font>
    <font>
      <b/>
      <sz val="8"/>
      <color rgb="FFFF0000"/>
      <name val="Calibri"/>
      <family val="2"/>
      <scheme val="minor"/>
    </font>
    <font>
      <b/>
      <sz val="8"/>
      <color theme="1"/>
      <name val="Calibri"/>
      <family val="2"/>
      <scheme val="minor"/>
    </font>
    <font>
      <sz val="8"/>
      <color theme="1"/>
      <name val="Calibri"/>
      <family val="2"/>
    </font>
    <font>
      <sz val="12"/>
      <name val="Times New Roman"/>
      <family val="1"/>
    </font>
    <font>
      <b/>
      <sz val="10"/>
      <color rgb="FF000000"/>
      <name val="Times New Roman"/>
      <family val="1"/>
    </font>
    <font>
      <sz val="11"/>
      <color rgb="FF000000"/>
      <name val="Calibri"/>
      <family val="2"/>
      <scheme val="minor"/>
    </font>
    <font>
      <b/>
      <sz val="12"/>
      <name val="Calibri"/>
      <family val="2"/>
      <scheme val="minor"/>
    </font>
    <font>
      <sz val="7"/>
      <color theme="1"/>
      <name val="Calibri"/>
      <family val="2"/>
    </font>
    <font>
      <sz val="8"/>
      <color theme="1"/>
      <name val="Times New Roman"/>
      <family val="1"/>
    </font>
    <font>
      <b/>
      <sz val="10"/>
      <color theme="1"/>
      <name val="Times New Roman"/>
      <family val="1"/>
    </font>
    <font>
      <u/>
      <sz val="10"/>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D0CECE"/>
        <bgColor indexed="64"/>
      </patternFill>
    </fill>
    <fill>
      <patternFill patternType="solid">
        <fgColor rgb="FFD9D9D9"/>
        <bgColor indexed="64"/>
      </patternFill>
    </fill>
    <fill>
      <patternFill patternType="solid">
        <fgColor rgb="FFAEAAAA"/>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right/>
      <top style="medium">
        <color indexed="64"/>
      </top>
      <bottom/>
      <diagonal/>
    </border>
  </borders>
  <cellStyleXfs count="465">
    <xf numFmtId="0" fontId="0" fillId="0" borderId="0">
      <alignment vertical="center"/>
    </xf>
    <xf numFmtId="0" fontId="32" fillId="0" borderId="0" applyNumberFormat="0" applyFill="0" applyBorder="0" applyAlignment="0" applyProtection="0">
      <alignment vertical="center"/>
    </xf>
    <xf numFmtId="0" fontId="35" fillId="0" borderId="0">
      <alignment vertical="center"/>
    </xf>
    <xf numFmtId="165" fontId="47" fillId="0" borderId="0" applyFont="0" applyFill="0" applyBorder="0" applyAlignment="0" applyProtection="0"/>
    <xf numFmtId="0" fontId="47" fillId="0" borderId="0">
      <alignment vertical="center"/>
    </xf>
    <xf numFmtId="0" fontId="14" fillId="0" borderId="0">
      <alignment vertical="center"/>
    </xf>
    <xf numFmtId="165" fontId="14" fillId="0" borderId="0" applyFont="0" applyFill="0" applyBorder="0" applyAlignment="0" applyProtection="0"/>
    <xf numFmtId="0" fontId="14" fillId="0" borderId="0">
      <alignment vertical="center"/>
    </xf>
    <xf numFmtId="0" fontId="12" fillId="0" borderId="0">
      <alignment vertical="center"/>
    </xf>
    <xf numFmtId="165" fontId="12" fillId="0" borderId="0" applyFont="0" applyFill="0" applyBorder="0" applyAlignment="0" applyProtection="0"/>
    <xf numFmtId="0" fontId="12" fillId="0" borderId="0">
      <alignment vertical="center"/>
    </xf>
    <xf numFmtId="43" fontId="65"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0" fontId="8" fillId="0" borderId="0">
      <alignment vertical="center"/>
    </xf>
    <xf numFmtId="165" fontId="8" fillId="0" borderId="0" applyFont="0" applyFill="0" applyBorder="0" applyAlignment="0" applyProtection="0"/>
    <xf numFmtId="0" fontId="8" fillId="0" borderId="0">
      <alignment vertical="center"/>
    </xf>
    <xf numFmtId="43" fontId="8" fillId="0" borderId="0" applyFont="0" applyFill="0" applyBorder="0" applyAlignment="0" applyProtection="0"/>
    <xf numFmtId="0" fontId="8" fillId="0" borderId="0">
      <alignment vertical="center"/>
    </xf>
    <xf numFmtId="164" fontId="8" fillId="0" borderId="0" applyFont="0" applyFill="0" applyBorder="0" applyAlignment="0" applyProtection="0"/>
    <xf numFmtId="0" fontId="8" fillId="0" borderId="0">
      <alignment vertical="center"/>
    </xf>
    <xf numFmtId="0" fontId="8" fillId="0" borderId="0">
      <alignment vertical="center"/>
    </xf>
    <xf numFmtId="164" fontId="8" fillId="0" borderId="0" applyFont="0" applyFill="0" applyBorder="0" applyAlignment="0" applyProtection="0"/>
    <xf numFmtId="0" fontId="8" fillId="0" borderId="0">
      <alignment vertical="center"/>
    </xf>
    <xf numFmtId="0" fontId="8" fillId="0" borderId="0">
      <alignment vertical="center"/>
    </xf>
    <xf numFmtId="164" fontId="8" fillId="0" borderId="0" applyFont="0" applyFill="0" applyBorder="0" applyAlignment="0" applyProtection="0"/>
    <xf numFmtId="0"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0" fontId="7" fillId="0" borderId="0">
      <alignment vertical="center"/>
    </xf>
    <xf numFmtId="165" fontId="7" fillId="0" borderId="0" applyFont="0" applyFill="0" applyBorder="0" applyAlignment="0" applyProtection="0"/>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0" fontId="6" fillId="0" borderId="0">
      <alignment vertical="center"/>
    </xf>
    <xf numFmtId="165" fontId="6" fillId="0" borderId="0" applyFont="0" applyFill="0" applyBorder="0" applyAlignment="0" applyProtection="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164" fontId="4" fillId="0" borderId="0" applyFont="0" applyFill="0" applyBorder="0" applyAlignment="0" applyProtection="0"/>
    <xf numFmtId="0" fontId="4" fillId="0" borderId="0">
      <alignment vertical="center"/>
    </xf>
    <xf numFmtId="0" fontId="4" fillId="0" borderId="0">
      <alignment vertical="center"/>
    </xf>
    <xf numFmtId="164"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0" fontId="4" fillId="0" borderId="0">
      <alignment vertical="center"/>
    </xf>
    <xf numFmtId="165"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164"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0" fontId="3" fillId="0" borderId="0">
      <alignment vertical="center"/>
    </xf>
    <xf numFmtId="165" fontId="3" fillId="0" borderId="0" applyFont="0" applyFill="0" applyBorder="0" applyAlignment="0" applyProtection="0"/>
    <xf numFmtId="0" fontId="3" fillId="0" borderId="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165" fontId="1" fillId="0" borderId="0" applyFont="0" applyFill="0" applyBorder="0" applyAlignment="0" applyProtection="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29">
    <xf numFmtId="0" fontId="0" fillId="0" borderId="0" xfId="0">
      <alignment vertical="center"/>
    </xf>
    <xf numFmtId="0" fontId="16" fillId="0" borderId="0" xfId="0" applyFont="1" applyFill="1" applyBorder="1" applyAlignment="1">
      <alignment horizontal="left" vertical="center"/>
    </xf>
    <xf numFmtId="0" fontId="59" fillId="0" borderId="1" xfId="1" applyFont="1" applyFill="1" applyBorder="1">
      <alignment vertical="center"/>
    </xf>
    <xf numFmtId="0" fontId="13" fillId="0" borderId="1" xfId="0" applyFont="1" applyFill="1" applyBorder="1" applyAlignment="1">
      <alignment vertical="center" wrapText="1"/>
    </xf>
    <xf numFmtId="0" fontId="0" fillId="0" borderId="0" xfId="0" applyFill="1">
      <alignment vertical="center"/>
    </xf>
    <xf numFmtId="0" fontId="54" fillId="0" borderId="0" xfId="0" applyFont="1" applyFill="1">
      <alignment vertical="center"/>
    </xf>
    <xf numFmtId="0" fontId="54" fillId="0" borderId="1" xfId="0" applyFont="1" applyFill="1" applyBorder="1" applyAlignment="1">
      <alignment vertical="center" wrapText="1"/>
    </xf>
    <xf numFmtId="0" fontId="57" fillId="0" borderId="1" xfId="7" applyFont="1" applyFill="1" applyBorder="1" applyAlignment="1">
      <alignment horizontal="center" vertical="center"/>
    </xf>
    <xf numFmtId="0" fontId="57" fillId="0" borderId="1" xfId="7" applyFont="1" applyFill="1" applyBorder="1">
      <alignment vertical="center"/>
    </xf>
    <xf numFmtId="0" fontId="26" fillId="0" borderId="0" xfId="0" applyFont="1" applyFill="1">
      <alignment vertical="center"/>
    </xf>
    <xf numFmtId="0" fontId="44" fillId="0" borderId="0" xfId="0" applyFont="1" applyFill="1">
      <alignment vertical="center"/>
    </xf>
    <xf numFmtId="0" fontId="26" fillId="0" borderId="0" xfId="0" applyFont="1" applyFill="1" applyBorder="1">
      <alignment vertical="center"/>
    </xf>
    <xf numFmtId="0" fontId="0" fillId="0" borderId="0" xfId="0" applyFill="1" applyBorder="1">
      <alignment vertical="center"/>
    </xf>
    <xf numFmtId="0" fontId="23" fillId="0" borderId="0" xfId="0" applyFont="1" applyFill="1" applyAlignment="1">
      <alignment vertical="center"/>
    </xf>
    <xf numFmtId="0" fontId="42" fillId="0" borderId="0" xfId="0" applyFont="1" applyFill="1">
      <alignment vertical="center"/>
    </xf>
    <xf numFmtId="0" fontId="43" fillId="0" borderId="0" xfId="0" applyFont="1" applyFill="1">
      <alignment vertical="center"/>
    </xf>
    <xf numFmtId="0" fontId="43" fillId="0" borderId="0" xfId="0" applyFont="1" applyFill="1" applyAlignment="1">
      <alignment vertical="center"/>
    </xf>
    <xf numFmtId="0" fontId="22" fillId="0" borderId="0" xfId="0" applyFont="1" applyFill="1" applyAlignment="1">
      <alignment vertical="center"/>
    </xf>
    <xf numFmtId="0" fontId="0" fillId="0" borderId="0" xfId="0" applyFill="1" applyBorder="1" applyAlignment="1">
      <alignment vertical="center" wrapText="1"/>
    </xf>
    <xf numFmtId="0" fontId="22" fillId="0" borderId="0" xfId="0" applyFont="1" applyFill="1">
      <alignment vertical="center"/>
    </xf>
    <xf numFmtId="0" fontId="31" fillId="0"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28" fillId="0" borderId="1" xfId="0" applyFont="1" applyFill="1" applyBorder="1" applyAlignment="1">
      <alignment vertical="center"/>
    </xf>
    <xf numFmtId="0" fontId="26" fillId="0" borderId="1" xfId="0" applyFont="1" applyFill="1" applyBorder="1" applyAlignment="1">
      <alignment horizontal="center" vertical="top" wrapText="1"/>
    </xf>
    <xf numFmtId="0" fontId="30" fillId="0" borderId="1" xfId="0" applyFont="1" applyFill="1" applyBorder="1">
      <alignment vertical="center"/>
    </xf>
    <xf numFmtId="0" fontId="29" fillId="0" borderId="1" xfId="0" applyFont="1" applyFill="1" applyBorder="1">
      <alignment vertical="center"/>
    </xf>
    <xf numFmtId="0" fontId="26" fillId="0" borderId="0" xfId="0" applyFont="1" applyFill="1" applyBorder="1" applyAlignment="1">
      <alignment horizontal="center" vertical="top" wrapText="1"/>
    </xf>
    <xf numFmtId="0" fontId="30" fillId="0" borderId="0" xfId="0" applyFont="1" applyFill="1" applyBorder="1">
      <alignment vertical="center"/>
    </xf>
    <xf numFmtId="0" fontId="29" fillId="0" borderId="0" xfId="0" applyFont="1" applyFill="1" applyBorder="1">
      <alignment vertical="center"/>
    </xf>
    <xf numFmtId="0" fontId="27" fillId="0" borderId="0" xfId="0" applyFont="1" applyFill="1">
      <alignment vertical="center"/>
    </xf>
    <xf numFmtId="0" fontId="25" fillId="0" borderId="0" xfId="0" applyFont="1" applyFill="1" applyAlignment="1">
      <alignment vertical="center" wrapText="1"/>
    </xf>
    <xf numFmtId="0" fontId="33" fillId="0" borderId="0" xfId="0" applyFont="1" applyFill="1" applyAlignment="1">
      <alignment vertical="center" wrapText="1"/>
    </xf>
    <xf numFmtId="0" fontId="0" fillId="0" borderId="0" xfId="0" applyFill="1" applyAlignment="1">
      <alignment horizontal="left" vertical="center"/>
    </xf>
    <xf numFmtId="0" fontId="0" fillId="0" borderId="1" xfId="0" applyFill="1" applyBorder="1">
      <alignment vertical="center"/>
    </xf>
    <xf numFmtId="0" fontId="27" fillId="0" borderId="6" xfId="0" applyFont="1" applyFill="1" applyBorder="1" applyAlignment="1">
      <alignment horizontal="center" vertical="center"/>
    </xf>
    <xf numFmtId="0" fontId="27" fillId="0" borderId="8" xfId="0" applyFont="1" applyFill="1" applyBorder="1" applyAlignment="1">
      <alignment horizontal="center" vertical="center"/>
    </xf>
    <xf numFmtId="0" fontId="19"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36" fillId="0" borderId="1" xfId="1" applyFont="1" applyFill="1" applyBorder="1" applyAlignment="1">
      <alignment horizontal="center" vertical="center" wrapText="1"/>
    </xf>
    <xf numFmtId="0" fontId="13" fillId="0" borderId="0" xfId="0" applyFont="1" applyFill="1">
      <alignment vertical="center"/>
    </xf>
    <xf numFmtId="0" fontId="52" fillId="0" borderId="1" xfId="1" applyFont="1" applyFill="1" applyBorder="1" applyAlignment="1">
      <alignment vertical="center" wrapText="1"/>
    </xf>
    <xf numFmtId="0" fontId="15" fillId="0" borderId="1" xfId="0" applyFont="1" applyFill="1" applyBorder="1" applyAlignment="1">
      <alignment vertical="center" wrapText="1"/>
    </xf>
    <xf numFmtId="0" fontId="22" fillId="0" borderId="12" xfId="0" applyFont="1" applyFill="1" applyBorder="1" applyAlignment="1">
      <alignment horizontal="center" vertical="center"/>
    </xf>
    <xf numFmtId="0" fontId="18" fillId="0" borderId="1" xfId="0" applyFont="1" applyFill="1" applyBorder="1" applyAlignment="1">
      <alignment vertical="center" wrapText="1"/>
    </xf>
    <xf numFmtId="0" fontId="59" fillId="0" borderId="1" xfId="1" applyFont="1" applyFill="1" applyBorder="1" applyAlignment="1">
      <alignment vertical="center" wrapText="1"/>
    </xf>
    <xf numFmtId="0" fontId="36" fillId="0" borderId="7" xfId="1" applyFont="1" applyFill="1" applyBorder="1" applyAlignment="1">
      <alignment vertical="center" wrapText="1"/>
    </xf>
    <xf numFmtId="0" fontId="16"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0" xfId="1" applyFill="1" applyBorder="1" applyAlignment="1">
      <alignment horizontal="left" vertical="center" wrapText="1"/>
    </xf>
    <xf numFmtId="0" fontId="0" fillId="0" borderId="0" xfId="0" applyFill="1" applyAlignment="1">
      <alignment horizontal="center"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53" fillId="3" borderId="1" xfId="0" applyFont="1" applyFill="1" applyBorder="1" applyAlignment="1">
      <alignment vertical="center" wrapText="1"/>
    </xf>
    <xf numFmtId="0" fontId="45" fillId="2" borderId="3" xfId="0" applyFont="1" applyFill="1" applyBorder="1" applyAlignment="1">
      <alignment vertical="center" wrapText="1"/>
    </xf>
    <xf numFmtId="0" fontId="41" fillId="2" borderId="1" xfId="0" applyFont="1" applyFill="1" applyBorder="1" applyAlignment="1">
      <alignment horizontal="center" vertical="center" wrapText="1"/>
    </xf>
    <xf numFmtId="0" fontId="53" fillId="2" borderId="1" xfId="0" applyFont="1" applyFill="1" applyBorder="1">
      <alignment vertical="center"/>
    </xf>
    <xf numFmtId="0" fontId="40"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48" fillId="3" borderId="1" xfId="0" applyFont="1" applyFill="1" applyBorder="1" applyAlignment="1">
      <alignment horizontal="left" vertical="center" wrapText="1"/>
    </xf>
    <xf numFmtId="0" fontId="36" fillId="3" borderId="1" xfId="1" applyFont="1" applyFill="1" applyBorder="1" applyAlignment="1">
      <alignment vertical="center" wrapText="1"/>
    </xf>
    <xf numFmtId="16" fontId="40" fillId="3"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9" fontId="24" fillId="2"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0" fontId="60" fillId="3" borderId="0" xfId="0" applyFont="1" applyFill="1" applyAlignment="1">
      <alignment horizontal="left" vertical="center" wrapText="1"/>
    </xf>
    <xf numFmtId="0" fontId="26" fillId="3" borderId="1" xfId="0" applyFont="1" applyFill="1" applyBorder="1" applyAlignment="1">
      <alignment horizontal="left" vertical="center" wrapText="1"/>
    </xf>
    <xf numFmtId="9" fontId="26" fillId="3" borderId="1" xfId="0" applyNumberFormat="1" applyFont="1" applyFill="1" applyBorder="1" applyAlignment="1">
      <alignment horizontal="center" vertical="center" wrapText="1"/>
    </xf>
    <xf numFmtId="9" fontId="40" fillId="3" borderId="1" xfId="0" applyNumberFormat="1" applyFont="1" applyFill="1" applyBorder="1" applyAlignment="1">
      <alignment horizontal="center" vertical="center" wrapText="1"/>
    </xf>
    <xf numFmtId="0" fontId="49" fillId="3" borderId="1" xfId="0" applyFont="1" applyFill="1" applyBorder="1" applyAlignment="1">
      <alignment horizontal="left" vertical="center" wrapText="1"/>
    </xf>
    <xf numFmtId="0" fontId="50" fillId="3" borderId="1" xfId="1" applyFont="1" applyFill="1" applyBorder="1" applyAlignment="1">
      <alignment horizontal="left" vertical="center" wrapText="1"/>
    </xf>
    <xf numFmtId="0" fontId="51" fillId="3" borderId="1" xfId="0" applyFont="1" applyFill="1" applyBorder="1" applyAlignment="1">
      <alignment horizontal="left" vertical="center"/>
    </xf>
    <xf numFmtId="0" fontId="24" fillId="2" borderId="1" xfId="0" applyFont="1" applyFill="1" applyBorder="1">
      <alignment vertical="center"/>
    </xf>
    <xf numFmtId="0" fontId="22" fillId="2" borderId="1" xfId="0" applyFont="1" applyFill="1" applyBorder="1">
      <alignment vertical="center"/>
    </xf>
    <xf numFmtId="0" fontId="26" fillId="3" borderId="1" xfId="0" applyFont="1" applyFill="1" applyBorder="1">
      <alignment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0" fontId="0" fillId="3" borderId="1" xfId="0" applyFill="1" applyBorder="1">
      <alignment vertical="center"/>
    </xf>
    <xf numFmtId="0" fontId="0" fillId="2" borderId="1" xfId="0" applyFill="1" applyBorder="1">
      <alignment vertical="center"/>
    </xf>
    <xf numFmtId="0" fontId="27" fillId="3" borderId="14" xfId="0" applyFont="1" applyFill="1" applyBorder="1" applyAlignment="1">
      <alignment horizontal="center" vertical="center"/>
    </xf>
    <xf numFmtId="0" fontId="27" fillId="3" borderId="2" xfId="0" applyFont="1" applyFill="1" applyBorder="1" applyAlignment="1">
      <alignment horizontal="center" vertical="center"/>
    </xf>
    <xf numFmtId="0" fontId="0" fillId="3" borderId="0" xfId="0" applyFill="1">
      <alignment vertical="center"/>
    </xf>
    <xf numFmtId="0" fontId="0" fillId="3" borderId="1" xfId="0" applyFill="1" applyBorder="1" applyAlignment="1">
      <alignment horizontal="left" vertical="center"/>
    </xf>
    <xf numFmtId="0" fontId="27" fillId="3" borderId="1" xfId="0" applyFont="1" applyFill="1" applyBorder="1" applyAlignment="1">
      <alignment horizontal="left" vertical="center"/>
    </xf>
    <xf numFmtId="0" fontId="22" fillId="2" borderId="1" xfId="0" applyFont="1" applyFill="1" applyBorder="1" applyAlignment="1">
      <alignment horizontal="center" vertical="center"/>
    </xf>
    <xf numFmtId="0" fontId="22" fillId="2" borderId="3" xfId="0" applyFont="1" applyFill="1" applyBorder="1" applyAlignment="1">
      <alignment horizontal="center" vertical="center"/>
    </xf>
    <xf numFmtId="0" fontId="34" fillId="3" borderId="1" xfId="0" applyFont="1" applyFill="1" applyBorder="1" applyAlignment="1">
      <alignment vertical="center" wrapText="1"/>
    </xf>
    <xf numFmtId="0" fontId="34" fillId="3" borderId="1" xfId="0" applyFont="1" applyFill="1" applyBorder="1" applyAlignment="1">
      <alignment horizontal="left" vertical="center" wrapText="1"/>
    </xf>
    <xf numFmtId="0" fontId="0" fillId="2" borderId="0" xfId="0" applyFill="1">
      <alignment vertical="center"/>
    </xf>
    <xf numFmtId="0" fontId="10" fillId="2" borderId="0" xfId="0" applyFont="1" applyFill="1">
      <alignment vertical="center"/>
    </xf>
    <xf numFmtId="0" fontId="32" fillId="3" borderId="1" xfId="1" applyFill="1" applyBorder="1" applyAlignment="1">
      <alignment vertical="center" wrapText="1"/>
    </xf>
    <xf numFmtId="0" fontId="13" fillId="2" borderId="8" xfId="0" applyFont="1" applyFill="1" applyBorder="1">
      <alignment vertical="center"/>
    </xf>
    <xf numFmtId="0" fontId="43" fillId="2" borderId="3" xfId="0" applyFont="1" applyFill="1" applyBorder="1">
      <alignment vertical="center"/>
    </xf>
    <xf numFmtId="0" fontId="43" fillId="2" borderId="4" xfId="0" applyFont="1" applyFill="1" applyBorder="1">
      <alignment vertical="center"/>
    </xf>
    <xf numFmtId="0" fontId="13" fillId="2" borderId="4" xfId="0" applyFont="1" applyFill="1" applyBorder="1">
      <alignment vertical="center"/>
    </xf>
    <xf numFmtId="0" fontId="13" fillId="2" borderId="5" xfId="0" applyFont="1" applyFill="1" applyBorder="1">
      <alignment vertical="center"/>
    </xf>
    <xf numFmtId="0" fontId="22" fillId="2" borderId="1" xfId="4" applyFont="1" applyFill="1" applyBorder="1" applyAlignment="1">
      <alignment horizontal="center" vertical="center"/>
    </xf>
    <xf numFmtId="0" fontId="37" fillId="2" borderId="1" xfId="4" applyFont="1" applyFill="1" applyBorder="1" applyAlignment="1">
      <alignment horizontal="center" vertical="center"/>
    </xf>
    <xf numFmtId="0" fontId="10" fillId="3" borderId="1" xfId="4" applyFont="1" applyFill="1" applyBorder="1" applyAlignment="1">
      <alignment horizontal="center" vertical="center"/>
    </xf>
    <xf numFmtId="0" fontId="38" fillId="3" borderId="1" xfId="4" applyFont="1" applyFill="1" applyBorder="1" applyAlignment="1">
      <alignment horizontal="left" vertical="center" wrapText="1"/>
    </xf>
    <xf numFmtId="3" fontId="10" fillId="3" borderId="1" xfId="4" applyNumberFormat="1" applyFont="1" applyFill="1" applyBorder="1" applyAlignment="1">
      <alignment horizontal="center" vertical="center"/>
    </xf>
    <xf numFmtId="0" fontId="22" fillId="3" borderId="1" xfId="4" applyFont="1" applyFill="1" applyBorder="1" applyAlignment="1">
      <alignment horizontal="center" vertical="center"/>
    </xf>
    <xf numFmtId="0" fontId="37" fillId="3" borderId="1" xfId="4" applyFont="1" applyFill="1" applyBorder="1" applyAlignment="1">
      <alignment horizontal="left" vertical="center" wrapText="1"/>
    </xf>
    <xf numFmtId="3" fontId="22" fillId="3" borderId="1" xfId="4" applyNumberFormat="1" applyFont="1" applyFill="1" applyBorder="1" applyAlignment="1">
      <alignment horizontal="center" vertical="center" wrapText="1"/>
    </xf>
    <xf numFmtId="3" fontId="22" fillId="3" borderId="1" xfId="4" applyNumberFormat="1" applyFont="1" applyFill="1" applyBorder="1" applyAlignment="1">
      <alignment horizontal="center" vertical="center"/>
    </xf>
    <xf numFmtId="165" fontId="22" fillId="3" borderId="1" xfId="3" applyFont="1" applyFill="1" applyBorder="1" applyAlignment="1">
      <alignment horizontal="center" vertical="center"/>
    </xf>
    <xf numFmtId="165" fontId="10" fillId="3" borderId="7" xfId="3" applyFont="1" applyFill="1" applyBorder="1" applyAlignment="1">
      <alignment horizontal="center" vertical="center"/>
    </xf>
    <xf numFmtId="0" fontId="47" fillId="3" borderId="1" xfId="4" applyFill="1" applyBorder="1" applyAlignment="1">
      <alignment horizontal="center" vertical="center"/>
    </xf>
    <xf numFmtId="0" fontId="38" fillId="3" borderId="1" xfId="4" applyFont="1" applyFill="1" applyBorder="1" applyAlignment="1">
      <alignment vertical="center"/>
    </xf>
    <xf numFmtId="0" fontId="22" fillId="3" borderId="1" xfId="0" applyFont="1" applyFill="1" applyBorder="1" applyAlignment="1">
      <alignment horizontal="center" vertical="center"/>
    </xf>
    <xf numFmtId="0" fontId="37" fillId="3" borderId="1" xfId="4" applyFont="1" applyFill="1" applyBorder="1" applyAlignment="1">
      <alignment vertical="center" wrapText="1"/>
    </xf>
    <xf numFmtId="3" fontId="22" fillId="3" borderId="1" xfId="0" applyNumberFormat="1" applyFont="1" applyFill="1" applyBorder="1" applyAlignment="1">
      <alignment horizontal="center" vertical="center"/>
    </xf>
    <xf numFmtId="165" fontId="22" fillId="3" borderId="1" xfId="3" applyFont="1" applyFill="1" applyBorder="1" applyAlignment="1">
      <alignment vertical="center" wrapText="1"/>
    </xf>
    <xf numFmtId="3" fontId="0" fillId="3" borderId="1" xfId="0" applyNumberFormat="1" applyFont="1" applyFill="1" applyBorder="1" applyAlignment="1">
      <alignment horizontal="center" vertical="center"/>
    </xf>
    <xf numFmtId="165" fontId="22" fillId="3" borderId="1" xfId="3" applyFont="1" applyFill="1" applyBorder="1" applyAlignment="1">
      <alignment vertical="center"/>
    </xf>
    <xf numFmtId="0" fontId="38" fillId="3" borderId="1" xfId="0" applyFont="1" applyFill="1" applyBorder="1" applyAlignment="1">
      <alignment vertical="center" wrapText="1"/>
    </xf>
    <xf numFmtId="0" fontId="44" fillId="2" borderId="3" xfId="0" applyFont="1" applyFill="1" applyBorder="1">
      <alignment vertical="center"/>
    </xf>
    <xf numFmtId="0" fontId="0" fillId="2" borderId="4" xfId="0" applyFill="1" applyBorder="1">
      <alignment vertical="center"/>
    </xf>
    <xf numFmtId="0" fontId="0" fillId="2" borderId="5" xfId="0" applyFill="1" applyBorder="1">
      <alignment vertical="center"/>
    </xf>
    <xf numFmtId="0" fontId="22" fillId="2" borderId="1" xfId="0" applyFont="1" applyFill="1" applyBorder="1" applyAlignment="1">
      <alignment horizontal="center" vertical="center" wrapText="1"/>
    </xf>
    <xf numFmtId="0" fontId="55" fillId="2" borderId="0" xfId="0" applyFont="1" applyFill="1">
      <alignment vertical="center"/>
    </xf>
    <xf numFmtId="0" fontId="54" fillId="2" borderId="0" xfId="0" applyFont="1" applyFill="1">
      <alignment vertical="center"/>
    </xf>
    <xf numFmtId="0" fontId="58" fillId="2" borderId="1" xfId="0" applyFont="1" applyFill="1" applyBorder="1" applyAlignment="1">
      <alignment vertical="center" wrapText="1"/>
    </xf>
    <xf numFmtId="0" fontId="58" fillId="2" borderId="1" xfId="0" applyFont="1" applyFill="1" applyBorder="1">
      <alignment vertical="center"/>
    </xf>
    <xf numFmtId="0" fontId="56" fillId="2" borderId="1" xfId="0" applyFont="1" applyFill="1" applyBorder="1">
      <alignment vertical="center"/>
    </xf>
    <xf numFmtId="0" fontId="57" fillId="3" borderId="1" xfId="7" applyFont="1" applyFill="1" applyBorder="1" applyAlignment="1">
      <alignment horizontal="center" vertical="center" wrapText="1"/>
    </xf>
    <xf numFmtId="0" fontId="11" fillId="3" borderId="1" xfId="0" applyFont="1" applyFill="1" applyBorder="1" applyAlignment="1">
      <alignment vertical="center" wrapText="1"/>
    </xf>
    <xf numFmtId="0" fontId="57" fillId="3" borderId="1" xfId="0" applyFont="1" applyFill="1" applyBorder="1" applyAlignment="1">
      <alignment vertical="center" wrapText="1"/>
    </xf>
    <xf numFmtId="0" fontId="54"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8" fillId="3" borderId="1"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7" fillId="2" borderId="1" xfId="0" applyFont="1" applyFill="1" applyBorder="1">
      <alignment vertical="center"/>
    </xf>
    <xf numFmtId="0" fontId="54" fillId="2" borderId="1" xfId="0" applyFont="1" applyFill="1" applyBorder="1" applyAlignment="1">
      <alignment vertical="center" wrapText="1"/>
    </xf>
    <xf numFmtId="0" fontId="24" fillId="2" borderId="1" xfId="0" applyFont="1" applyFill="1" applyBorder="1" applyAlignment="1">
      <alignment horizontal="center" vertical="center"/>
    </xf>
    <xf numFmtId="0" fontId="34" fillId="0" borderId="7" xfId="0" applyFont="1" applyFill="1" applyBorder="1" applyAlignment="1">
      <alignment horizontal="center" vertical="center" wrapText="1"/>
    </xf>
    <xf numFmtId="0" fontId="36" fillId="0" borderId="7" xfId="1" applyFont="1" applyFill="1" applyBorder="1" applyAlignment="1">
      <alignment horizontal="center" vertical="center" wrapText="1"/>
    </xf>
    <xf numFmtId="0" fontId="34" fillId="0" borderId="7" xfId="0" applyFont="1" applyFill="1" applyBorder="1" applyAlignment="1">
      <alignment horizontal="left" vertical="center" wrapText="1"/>
    </xf>
    <xf numFmtId="0" fontId="13" fillId="0" borderId="12" xfId="0" applyFont="1" applyFill="1" applyBorder="1">
      <alignment vertical="center"/>
    </xf>
    <xf numFmtId="0" fontId="59" fillId="0" borderId="7" xfId="1" applyFont="1" applyFill="1" applyBorder="1" applyAlignment="1">
      <alignment horizontal="center" vertical="center" wrapText="1"/>
    </xf>
    <xf numFmtId="0" fontId="22" fillId="0" borderId="7" xfId="4" applyFont="1" applyFill="1" applyBorder="1" applyAlignment="1">
      <alignment horizontal="center" vertical="center" wrapText="1"/>
    </xf>
    <xf numFmtId="0" fontId="36" fillId="2" borderId="5" xfId="1" applyFont="1" applyFill="1" applyBorder="1" applyAlignment="1">
      <alignment vertical="center" wrapText="1"/>
    </xf>
    <xf numFmtId="0" fontId="0" fillId="0" borderId="0" xfId="0" applyFill="1" applyBorder="1" applyAlignment="1">
      <alignment horizontal="center" vertical="center"/>
    </xf>
    <xf numFmtId="0" fontId="22" fillId="2" borderId="1"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Border="1" applyAlignment="1">
      <alignment vertical="center" wrapText="1"/>
    </xf>
    <xf numFmtId="0" fontId="0" fillId="0" borderId="0" xfId="0" applyFill="1" applyBorder="1" applyAlignment="1">
      <alignment vertical="center"/>
    </xf>
    <xf numFmtId="166" fontId="0" fillId="4" borderId="1" xfId="11" applyNumberFormat="1" applyFont="1" applyFill="1" applyBorder="1"/>
    <xf numFmtId="0" fontId="22" fillId="3" borderId="3" xfId="0" applyFont="1" applyFill="1" applyBorder="1" applyAlignment="1"/>
    <xf numFmtId="167" fontId="22" fillId="3" borderId="1" xfId="11" applyNumberFormat="1" applyFont="1" applyFill="1" applyBorder="1"/>
    <xf numFmtId="166" fontId="22" fillId="3" borderId="1" xfId="11" applyNumberFormat="1" applyFont="1" applyFill="1" applyBorder="1"/>
    <xf numFmtId="166" fontId="0" fillId="4" borderId="0" xfId="11" applyNumberFormat="1" applyFont="1" applyFill="1"/>
    <xf numFmtId="0" fontId="66" fillId="4" borderId="1" xfId="0" applyFont="1" applyFill="1" applyBorder="1" applyAlignment="1">
      <alignment vertical="center" wrapText="1"/>
    </xf>
    <xf numFmtId="0" fontId="56" fillId="4" borderId="1" xfId="0" applyFont="1" applyFill="1" applyBorder="1" applyAlignment="1">
      <alignment vertical="center"/>
    </xf>
    <xf numFmtId="167" fontId="56" fillId="4" borderId="1" xfId="11" applyNumberFormat="1" applyFont="1" applyFill="1" applyBorder="1" applyAlignment="1">
      <alignment horizontal="center" vertical="center" wrapText="1"/>
    </xf>
    <xf numFmtId="167" fontId="56" fillId="4" borderId="1" xfId="11" applyNumberFormat="1" applyFont="1" applyFill="1" applyBorder="1" applyAlignment="1">
      <alignment horizontal="center" vertical="center"/>
    </xf>
    <xf numFmtId="0" fontId="56" fillId="4" borderId="1" xfId="0" applyFont="1" applyFill="1" applyBorder="1" applyAlignment="1">
      <alignment horizontal="center" vertical="center"/>
    </xf>
    <xf numFmtId="0" fontId="57" fillId="3" borderId="1" xfId="0" applyFont="1" applyFill="1" applyBorder="1" applyAlignment="1">
      <alignment horizontal="center" vertical="center"/>
    </xf>
    <xf numFmtId="0" fontId="54" fillId="3" borderId="1" xfId="0" applyFont="1" applyFill="1" applyBorder="1" applyAlignment="1">
      <alignment horizontal="left" vertical="center" wrapText="1"/>
    </xf>
    <xf numFmtId="0" fontId="54" fillId="3" borderId="1" xfId="0" applyFont="1" applyFill="1" applyBorder="1" applyAlignment="1">
      <alignment horizontal="center" vertical="center" wrapText="1"/>
    </xf>
    <xf numFmtId="0" fontId="56" fillId="2" borderId="0" xfId="0" applyFont="1" applyFill="1">
      <alignment vertical="center"/>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54" fillId="3" borderId="1" xfId="2" applyFont="1" applyFill="1" applyBorder="1" applyAlignment="1">
      <alignment horizontal="center" vertical="center"/>
    </xf>
    <xf numFmtId="3" fontId="54" fillId="3" borderId="1" xfId="2" applyNumberFormat="1" applyFont="1" applyFill="1" applyBorder="1" applyAlignment="1">
      <alignment horizontal="center" vertical="center"/>
    </xf>
    <xf numFmtId="0" fontId="54" fillId="3" borderId="1" xfId="2" applyFont="1" applyFill="1" applyBorder="1" applyAlignment="1">
      <alignment horizontal="center" vertical="center" wrapText="1"/>
    </xf>
    <xf numFmtId="0" fontId="57" fillId="0" borderId="0" xfId="0" applyFont="1" applyFill="1" applyBorder="1" applyAlignment="1">
      <alignment horizontal="center" vertical="center"/>
    </xf>
    <xf numFmtId="0" fontId="54" fillId="2" borderId="9" xfId="0" applyFont="1" applyFill="1" applyBorder="1" applyAlignment="1">
      <alignment horizontal="center" vertical="center" wrapText="1"/>
    </xf>
    <xf numFmtId="0" fontId="63" fillId="3" borderId="1" xfId="0" applyFont="1" applyFill="1" applyBorder="1" applyAlignment="1">
      <alignment horizontal="justify" vertical="center" wrapText="1"/>
    </xf>
    <xf numFmtId="0" fontId="9" fillId="0" borderId="0" xfId="0" applyFont="1" applyAlignment="1">
      <alignment vertical="center" wrapText="1"/>
    </xf>
    <xf numFmtId="0" fontId="69" fillId="0" borderId="0" xfId="0" applyFont="1" applyFill="1" applyBorder="1" applyAlignment="1">
      <alignment horizontal="center" vertical="center"/>
    </xf>
    <xf numFmtId="0" fontId="69" fillId="0" borderId="0" xfId="0" applyFont="1" applyFill="1" applyBorder="1" applyAlignment="1">
      <alignment horizontal="center" vertical="center" wrapText="1"/>
    </xf>
    <xf numFmtId="9" fontId="69" fillId="0" borderId="0" xfId="0" applyNumberFormat="1" applyFont="1" applyFill="1" applyBorder="1" applyAlignment="1">
      <alignment horizontal="center" vertical="center"/>
    </xf>
    <xf numFmtId="0" fontId="36" fillId="0" borderId="5" xfId="1" applyFont="1" applyFill="1" applyBorder="1" applyAlignment="1">
      <alignment horizontal="center" vertical="center" wrapText="1"/>
    </xf>
    <xf numFmtId="0" fontId="52" fillId="0" borderId="5" xfId="1" applyFont="1" applyFill="1" applyBorder="1" applyAlignment="1">
      <alignment vertical="center" wrapText="1"/>
    </xf>
    <xf numFmtId="0" fontId="34" fillId="0" borderId="0" xfId="0" applyFont="1" applyBorder="1" applyAlignment="1">
      <alignment vertical="center" wrapText="1"/>
    </xf>
    <xf numFmtId="0" fontId="71" fillId="0" borderId="0" xfId="0" applyFont="1" applyFill="1" applyBorder="1" applyAlignment="1">
      <alignment horizontal="center" vertical="center"/>
    </xf>
    <xf numFmtId="0" fontId="71" fillId="0" borderId="0" xfId="0" applyFont="1" applyFill="1" applyBorder="1" applyAlignment="1">
      <alignment horizontal="center" vertical="center" wrapText="1"/>
    </xf>
    <xf numFmtId="9" fontId="71" fillId="0" borderId="0" xfId="0" applyNumberFormat="1" applyFont="1" applyFill="1" applyBorder="1" applyAlignment="1">
      <alignment horizontal="center" vertical="center"/>
    </xf>
    <xf numFmtId="0" fontId="34" fillId="0" borderId="1" xfId="0" applyFont="1" applyBorder="1" applyAlignment="1">
      <alignment horizontal="center" vertical="center"/>
    </xf>
    <xf numFmtId="0" fontId="71" fillId="5" borderId="1" xfId="0" applyFont="1" applyFill="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vertical="center" wrapText="1"/>
    </xf>
    <xf numFmtId="10" fontId="34" fillId="0" borderId="3" xfId="0" applyNumberFormat="1" applyFont="1" applyBorder="1" applyAlignment="1">
      <alignment horizontal="center" vertical="center"/>
    </xf>
    <xf numFmtId="0" fontId="69" fillId="7" borderId="1" xfId="0" applyFont="1" applyFill="1" applyBorder="1" applyAlignment="1">
      <alignment horizontal="center" vertical="center"/>
    </xf>
    <xf numFmtId="0" fontId="70" fillId="5" borderId="1" xfId="0" applyFont="1" applyFill="1" applyBorder="1" applyAlignment="1">
      <alignment horizontal="center" vertical="center"/>
    </xf>
    <xf numFmtId="0" fontId="70" fillId="5" borderId="1" xfId="0" applyFont="1" applyFill="1" applyBorder="1" applyAlignment="1">
      <alignment horizontal="center" vertical="center" wrapText="1"/>
    </xf>
    <xf numFmtId="0" fontId="72" fillId="0" borderId="1" xfId="0" applyFont="1" applyBorder="1">
      <alignment vertical="center"/>
    </xf>
    <xf numFmtId="0" fontId="54" fillId="3" borderId="11" xfId="0" applyFont="1" applyFill="1" applyBorder="1" applyAlignment="1">
      <alignment horizontal="center" vertical="center" wrapText="1"/>
    </xf>
    <xf numFmtId="0" fontId="54" fillId="3" borderId="11" xfId="0" applyFont="1" applyFill="1" applyBorder="1">
      <alignment vertical="center"/>
    </xf>
    <xf numFmtId="0" fontId="71" fillId="5" borderId="9" xfId="0" applyFont="1" applyFill="1" applyBorder="1" applyAlignment="1">
      <alignment horizontal="center" vertical="center"/>
    </xf>
    <xf numFmtId="0" fontId="71" fillId="5" borderId="9" xfId="0" applyFont="1" applyFill="1" applyBorder="1" applyAlignment="1">
      <alignment horizontal="center" vertical="center" wrapText="1"/>
    </xf>
    <xf numFmtId="0" fontId="71" fillId="5" borderId="14" xfId="0" applyFont="1" applyFill="1" applyBorder="1" applyAlignment="1">
      <alignment horizontal="center" vertical="center" wrapText="1"/>
    </xf>
    <xf numFmtId="9" fontId="71" fillId="6" borderId="3" xfId="0" applyNumberFormat="1" applyFont="1" applyFill="1" applyBorder="1" applyAlignment="1">
      <alignment horizontal="center" vertical="center" wrapText="1"/>
    </xf>
    <xf numFmtId="0" fontId="72" fillId="0" borderId="1" xfId="0" applyFont="1" applyBorder="1" applyAlignment="1">
      <alignment horizontal="center" vertical="center"/>
    </xf>
    <xf numFmtId="10" fontId="72" fillId="0" borderId="1" xfId="0" applyNumberFormat="1" applyFont="1" applyBorder="1" applyAlignment="1">
      <alignment horizontal="center" vertical="center"/>
    </xf>
    <xf numFmtId="0" fontId="73" fillId="7" borderId="1" xfId="0" applyFont="1" applyFill="1" applyBorder="1" applyAlignment="1">
      <alignment horizontal="center" vertical="center"/>
    </xf>
    <xf numFmtId="9" fontId="73" fillId="7" borderId="1" xfId="0" applyNumberFormat="1" applyFont="1" applyFill="1" applyBorder="1" applyAlignment="1">
      <alignment horizontal="center" vertical="center"/>
    </xf>
    <xf numFmtId="1" fontId="71" fillId="6" borderId="3" xfId="0" applyNumberFormat="1" applyFont="1" applyFill="1" applyBorder="1" applyAlignment="1">
      <alignment horizontal="center" vertical="center" wrapText="1"/>
    </xf>
    <xf numFmtId="0" fontId="54" fillId="0" borderId="1" xfId="0" applyFont="1" applyBorder="1" applyAlignment="1">
      <alignment horizontal="center" vertical="center"/>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76" fillId="3" borderId="1" xfId="0" applyFont="1" applyFill="1" applyBorder="1" applyAlignment="1">
      <alignment horizontal="left" vertical="center" wrapText="1"/>
    </xf>
    <xf numFmtId="0" fontId="57" fillId="3" borderId="1" xfId="0" applyFont="1" applyFill="1" applyBorder="1" applyAlignment="1">
      <alignment horizontal="center" vertical="center" wrapText="1"/>
    </xf>
    <xf numFmtId="0" fontId="54" fillId="3" borderId="1" xfId="0" applyFont="1" applyFill="1" applyBorder="1" applyAlignment="1">
      <alignment horizontal="left" vertical="center" wrapText="1"/>
    </xf>
    <xf numFmtId="0" fontId="54" fillId="3" borderId="11" xfId="0" applyFont="1" applyFill="1" applyBorder="1" applyAlignment="1">
      <alignment vertical="center" wrapText="1"/>
    </xf>
    <xf numFmtId="0" fontId="54" fillId="3" borderId="1" xfId="0" applyFont="1" applyFill="1" applyBorder="1" applyAlignment="1">
      <alignment horizontal="center" vertical="center" wrapText="1"/>
    </xf>
    <xf numFmtId="0" fontId="54" fillId="3" borderId="1" xfId="25" applyFont="1" applyFill="1" applyBorder="1" applyAlignment="1">
      <alignment horizontal="center" vertical="center" wrapText="1"/>
    </xf>
    <xf numFmtId="0" fontId="54" fillId="3" borderId="1" xfId="25" applyFont="1" applyFill="1" applyBorder="1" applyAlignment="1">
      <alignment horizontal="justify" vertical="center"/>
    </xf>
    <xf numFmtId="0" fontId="8" fillId="3" borderId="1" xfId="25" applyFill="1" applyBorder="1">
      <alignment vertical="center"/>
    </xf>
    <xf numFmtId="0" fontId="34" fillId="3" borderId="1" xfId="25" applyFont="1" applyFill="1" applyBorder="1" applyAlignment="1">
      <alignment horizontal="center" vertical="center" wrapText="1"/>
    </xf>
    <xf numFmtId="0" fontId="54" fillId="3" borderId="1" xfId="25" applyFont="1" applyFill="1" applyBorder="1" applyAlignment="1">
      <alignment horizontal="center" vertical="center" wrapText="1"/>
    </xf>
    <xf numFmtId="0" fontId="8" fillId="3" borderId="1" xfId="25" applyFill="1" applyBorder="1">
      <alignment vertical="center"/>
    </xf>
    <xf numFmtId="0" fontId="34" fillId="3" borderId="1" xfId="25" applyFont="1" applyFill="1" applyBorder="1" applyAlignment="1">
      <alignment horizontal="center" vertical="center" wrapText="1"/>
    </xf>
    <xf numFmtId="0" fontId="54" fillId="3" borderId="1" xfId="25" applyFont="1" applyFill="1" applyBorder="1" applyAlignment="1">
      <alignment vertical="center" wrapText="1"/>
    </xf>
    <xf numFmtId="0" fontId="54" fillId="3" borderId="1" xfId="25" applyFont="1" applyFill="1" applyBorder="1" applyAlignment="1">
      <alignment vertical="center" wrapText="1"/>
    </xf>
    <xf numFmtId="0" fontId="54" fillId="3" borderId="1" xfId="25" applyFont="1" applyFill="1" applyBorder="1" applyAlignment="1">
      <alignment horizontal="justify" vertical="center"/>
    </xf>
    <xf numFmtId="0" fontId="5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7" fillId="3" borderId="1" xfId="0" applyFont="1" applyFill="1" applyBorder="1" applyAlignment="1">
      <alignment horizontal="center" vertical="center" wrapText="1"/>
    </xf>
    <xf numFmtId="0" fontId="57" fillId="3" borderId="9" xfId="0" applyFont="1" applyFill="1" applyBorder="1" applyAlignment="1">
      <alignment vertical="center" wrapText="1"/>
    </xf>
    <xf numFmtId="0" fontId="32" fillId="3" borderId="1" xfId="1" applyFill="1" applyBorder="1" applyAlignment="1">
      <alignment vertical="center" wrapText="1"/>
    </xf>
    <xf numFmtId="0" fontId="32" fillId="3" borderId="1" xfId="1" applyFill="1" applyBorder="1" applyAlignment="1">
      <alignment horizontal="left" vertical="center" wrapText="1"/>
    </xf>
    <xf numFmtId="0" fontId="57" fillId="3" borderId="1" xfId="44" applyFont="1" applyFill="1" applyBorder="1" applyAlignment="1">
      <alignment horizontal="center" vertical="center" wrapText="1"/>
    </xf>
    <xf numFmtId="0" fontId="57" fillId="3" borderId="1" xfId="44" applyFont="1" applyFill="1" applyBorder="1" applyAlignment="1">
      <alignment vertical="center" wrapText="1"/>
    </xf>
    <xf numFmtId="0" fontId="27" fillId="3" borderId="1" xfId="0" applyFont="1" applyFill="1" applyBorder="1" applyAlignment="1">
      <alignment vertical="center" wrapText="1"/>
    </xf>
    <xf numFmtId="0" fontId="77" fillId="3" borderId="3" xfId="0" applyFont="1" applyFill="1" applyBorder="1" applyAlignment="1">
      <alignment horizontal="center" vertical="center" wrapText="1"/>
    </xf>
    <xf numFmtId="0" fontId="27" fillId="3" borderId="1" xfId="0" applyFont="1" applyFill="1" applyBorder="1" applyAlignment="1">
      <alignment horizontal="center" vertical="center" wrapText="1"/>
    </xf>
    <xf numFmtId="9" fontId="77" fillId="3" borderId="3"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7" fillId="3" borderId="1" xfId="58" applyFont="1" applyFill="1" applyBorder="1" applyAlignment="1">
      <alignment vertical="center" wrapText="1"/>
    </xf>
    <xf numFmtId="0" fontId="77" fillId="3" borderId="1" xfId="61" applyFont="1" applyFill="1" applyBorder="1" applyAlignment="1">
      <alignment horizontal="center" vertical="center" wrapText="1"/>
    </xf>
    <xf numFmtId="0" fontId="57" fillId="3" borderId="1" xfId="61" applyFont="1" applyFill="1" applyBorder="1" applyAlignment="1">
      <alignment vertical="center" wrapText="1"/>
    </xf>
    <xf numFmtId="0" fontId="57" fillId="3" borderId="1" xfId="61" applyFont="1" applyFill="1" applyBorder="1" applyAlignment="1">
      <alignment horizontal="center" vertical="center" wrapText="1"/>
    </xf>
    <xf numFmtId="0" fontId="57" fillId="3" borderId="1" xfId="61" applyFont="1" applyFill="1" applyBorder="1" applyAlignment="1">
      <alignment horizontal="center" vertical="center" wrapText="1"/>
    </xf>
    <xf numFmtId="0" fontId="32" fillId="3" borderId="1" xfId="1" applyFill="1" applyBorder="1" applyAlignment="1">
      <alignment horizontal="center" vertical="center" wrapText="1"/>
    </xf>
    <xf numFmtId="9" fontId="54" fillId="3" borderId="1" xfId="2" applyNumberFormat="1" applyFont="1" applyFill="1" applyBorder="1" applyAlignment="1">
      <alignment horizontal="center" vertical="center"/>
    </xf>
    <xf numFmtId="0" fontId="5" fillId="3" borderId="1" xfId="4" applyFont="1" applyFill="1" applyBorder="1" applyAlignment="1">
      <alignment horizontal="center" vertical="center"/>
    </xf>
    <xf numFmtId="3" fontId="5" fillId="3" borderId="1" xfId="4" applyNumberFormat="1" applyFont="1" applyFill="1" applyBorder="1" applyAlignment="1">
      <alignment horizontal="center" vertical="center"/>
    </xf>
    <xf numFmtId="3" fontId="5" fillId="3" borderId="1" xfId="4" applyNumberFormat="1" applyFont="1" applyFill="1" applyBorder="1" applyAlignment="1">
      <alignment horizontal="center" vertical="center" wrapText="1"/>
    </xf>
    <xf numFmtId="0" fontId="37" fillId="3" borderId="1" xfId="4" applyFont="1" applyFill="1" applyBorder="1" applyAlignment="1">
      <alignment vertical="center"/>
    </xf>
    <xf numFmtId="3" fontId="5" fillId="3" borderId="7" xfId="4" applyNumberFormat="1" applyFont="1" applyFill="1" applyBorder="1" applyAlignment="1">
      <alignment horizontal="center" vertical="center"/>
    </xf>
    <xf numFmtId="3" fontId="0" fillId="3" borderId="1" xfId="0" applyNumberFormat="1" applyFill="1" applyBorder="1" applyAlignment="1">
      <alignment horizontal="center" vertical="center"/>
    </xf>
    <xf numFmtId="0" fontId="5" fillId="3" borderId="1" xfId="0" applyFont="1" applyFill="1" applyBorder="1" applyAlignment="1">
      <alignment horizontal="center" vertical="center"/>
    </xf>
    <xf numFmtId="0" fontId="5" fillId="3" borderId="1" xfId="4" applyFont="1" applyFill="1" applyBorder="1" applyAlignment="1">
      <alignment horizontal="left" vertical="center"/>
    </xf>
    <xf numFmtId="0" fontId="5" fillId="3" borderId="1" xfId="4" applyFont="1" applyFill="1" applyBorder="1" applyAlignment="1">
      <alignment horizontal="left" vertical="center" wrapText="1"/>
    </xf>
    <xf numFmtId="0" fontId="37" fillId="3" borderId="1" xfId="0" applyFont="1" applyFill="1" applyBorder="1" applyAlignment="1">
      <alignment horizontal="left" vertical="center"/>
    </xf>
    <xf numFmtId="0" fontId="37" fillId="3" borderId="1" xfId="0" applyFont="1" applyFill="1" applyBorder="1" applyAlignment="1">
      <alignment vertical="center" wrapText="1"/>
    </xf>
    <xf numFmtId="0" fontId="5" fillId="3" borderId="1" xfId="0" applyFont="1" applyFill="1" applyBorder="1" applyAlignment="1">
      <alignment vertical="center"/>
    </xf>
    <xf numFmtId="3" fontId="79" fillId="3" borderId="0" xfId="0" applyNumberFormat="1" applyFont="1" applyFill="1" applyAlignment="1">
      <alignment vertical="center"/>
    </xf>
    <xf numFmtId="167" fontId="5" fillId="3" borderId="1" xfId="11" applyNumberFormat="1" applyFont="1" applyFill="1" applyBorder="1" applyAlignment="1">
      <alignment vertical="center"/>
    </xf>
    <xf numFmtId="167" fontId="5" fillId="3" borderId="1" xfId="11" applyNumberFormat="1" applyFont="1" applyFill="1" applyBorder="1" applyAlignment="1">
      <alignment horizontal="left" vertical="center"/>
    </xf>
    <xf numFmtId="0" fontId="5" fillId="3" borderId="1" xfId="0" applyFont="1" applyFill="1" applyBorder="1" applyAlignment="1">
      <alignment vertical="center" wrapText="1"/>
    </xf>
    <xf numFmtId="165" fontId="5" fillId="3" borderId="1" xfId="3" applyFont="1" applyFill="1" applyBorder="1" applyAlignment="1">
      <alignment horizontal="center" vertical="center"/>
    </xf>
    <xf numFmtId="165" fontId="5" fillId="3" borderId="11" xfId="3" applyFont="1" applyFill="1" applyBorder="1" applyAlignment="1">
      <alignment horizontal="center" vertical="center"/>
    </xf>
    <xf numFmtId="165" fontId="5" fillId="3" borderId="7" xfId="3" applyFont="1" applyFill="1" applyBorder="1" applyAlignment="1">
      <alignment horizontal="center" vertical="center"/>
    </xf>
    <xf numFmtId="165" fontId="5" fillId="3" borderId="1" xfId="3" applyFont="1" applyFill="1" applyBorder="1" applyAlignment="1">
      <alignment vertical="center"/>
    </xf>
    <xf numFmtId="165" fontId="5" fillId="3" borderId="1" xfId="3" applyFont="1" applyFill="1" applyBorder="1" applyAlignment="1">
      <alignment vertical="center" wrapText="1"/>
    </xf>
    <xf numFmtId="165" fontId="0" fillId="3" borderId="1" xfId="3" applyFont="1" applyFill="1" applyBorder="1" applyAlignment="1">
      <alignment horizontal="center" vertical="center"/>
    </xf>
    <xf numFmtId="165" fontId="5" fillId="3" borderId="11" xfId="3" applyFont="1" applyFill="1" applyBorder="1" applyAlignment="1">
      <alignment vertical="center"/>
    </xf>
    <xf numFmtId="3" fontId="5" fillId="3" borderId="1" xfId="4" applyNumberFormat="1" applyFont="1" applyFill="1" applyBorder="1" applyAlignment="1">
      <alignment horizontal="right" vertical="center"/>
    </xf>
    <xf numFmtId="3" fontId="22" fillId="3" borderId="1" xfId="4" applyNumberFormat="1" applyFont="1" applyFill="1" applyBorder="1" applyAlignment="1">
      <alignment horizontal="right" vertical="center"/>
    </xf>
    <xf numFmtId="3" fontId="22" fillId="3" borderId="1" xfId="0" applyNumberFormat="1" applyFont="1" applyFill="1" applyBorder="1" applyAlignment="1">
      <alignment horizontal="right" vertical="center"/>
    </xf>
    <xf numFmtId="166" fontId="5" fillId="3" borderId="1" xfId="11" applyNumberFormat="1" applyFont="1" applyFill="1" applyBorder="1" applyAlignment="1">
      <alignment vertical="center"/>
    </xf>
    <xf numFmtId="166" fontId="0" fillId="3" borderId="1" xfId="11" applyNumberFormat="1" applyFont="1" applyFill="1" applyBorder="1" applyAlignment="1">
      <alignment vertical="center"/>
    </xf>
    <xf numFmtId="0" fontId="54" fillId="8" borderId="1" xfId="0" applyFont="1" applyFill="1" applyBorder="1" applyAlignment="1">
      <alignment horizontal="center" vertical="center"/>
    </xf>
    <xf numFmtId="0" fontId="54" fillId="8" borderId="11" xfId="0" applyFont="1" applyFill="1" applyBorder="1" applyAlignment="1">
      <alignment horizontal="center" vertical="center"/>
    </xf>
    <xf numFmtId="0" fontId="57" fillId="8" borderId="1" xfId="0" applyFont="1" applyFill="1" applyBorder="1" applyAlignment="1">
      <alignment horizontal="center" vertical="center"/>
    </xf>
    <xf numFmtId="0" fontId="0" fillId="8" borderId="0" xfId="0" applyFill="1" applyBorder="1">
      <alignment vertical="center"/>
    </xf>
    <xf numFmtId="0" fontId="57" fillId="8" borderId="3" xfId="0" applyFont="1" applyFill="1" applyBorder="1" applyAlignment="1">
      <alignment horizontal="center" vertical="center"/>
    </xf>
    <xf numFmtId="0" fontId="0" fillId="8" borderId="0" xfId="0" applyFill="1">
      <alignment vertical="center"/>
    </xf>
    <xf numFmtId="0" fontId="54" fillId="8" borderId="1" xfId="0" applyFont="1" applyFill="1" applyBorder="1" applyAlignment="1">
      <alignment horizontal="center" vertical="center"/>
    </xf>
    <xf numFmtId="0" fontId="57" fillId="8" borderId="11" xfId="0" applyFont="1" applyFill="1" applyBorder="1" applyAlignment="1">
      <alignment horizontal="center" vertical="center"/>
    </xf>
    <xf numFmtId="0" fontId="45" fillId="2" borderId="3" xfId="0" applyFont="1" applyFill="1" applyBorder="1" applyAlignment="1">
      <alignment vertical="center" wrapText="1"/>
    </xf>
    <xf numFmtId="0" fontId="27" fillId="3" borderId="14" xfId="0" applyFont="1" applyFill="1" applyBorder="1" applyAlignment="1">
      <alignment horizontal="center" vertical="center"/>
    </xf>
    <xf numFmtId="0" fontId="27" fillId="3" borderId="2" xfId="0" applyFont="1" applyFill="1" applyBorder="1" applyAlignment="1">
      <alignment horizontal="center" vertical="center"/>
    </xf>
    <xf numFmtId="0" fontId="57" fillId="3" borderId="1" xfId="0" applyFont="1" applyFill="1" applyBorder="1" applyAlignment="1">
      <alignment horizontal="center" vertical="center" wrapText="1"/>
    </xf>
    <xf numFmtId="0" fontId="34" fillId="3" borderId="1" xfId="97" applyFont="1" applyFill="1" applyBorder="1" applyAlignment="1">
      <alignment horizontal="center" vertical="center" wrapText="1"/>
    </xf>
    <xf numFmtId="0" fontId="56" fillId="3" borderId="1" xfId="97" applyFont="1" applyFill="1" applyBorder="1" applyAlignment="1">
      <alignment horizontal="center" vertical="center" wrapText="1"/>
    </xf>
    <xf numFmtId="0" fontId="30" fillId="3" borderId="1" xfId="0" applyFont="1" applyFill="1" applyBorder="1" applyAlignment="1">
      <alignment horizontal="left" vertical="center" wrapText="1"/>
    </xf>
    <xf numFmtId="0" fontId="81" fillId="3" borderId="1" xfId="0" applyFont="1" applyFill="1" applyBorder="1" applyAlignment="1">
      <alignment horizontal="left" vertical="center" wrapText="1"/>
    </xf>
    <xf numFmtId="0" fontId="3" fillId="0" borderId="0" xfId="0" applyFont="1" applyFill="1">
      <alignment vertical="center"/>
    </xf>
    <xf numFmtId="0" fontId="55" fillId="5" borderId="9" xfId="0" applyFont="1" applyFill="1" applyBorder="1" applyAlignment="1">
      <alignment horizontal="center" vertical="center"/>
    </xf>
    <xf numFmtId="0" fontId="55" fillId="5" borderId="9" xfId="0" applyFont="1" applyFill="1" applyBorder="1" applyAlignment="1">
      <alignment horizontal="center" vertical="center" wrapText="1"/>
    </xf>
    <xf numFmtId="0" fontId="55" fillId="5" borderId="14" xfId="0" applyFont="1" applyFill="1" applyBorder="1" applyAlignment="1">
      <alignment horizontal="center" vertical="center" wrapText="1"/>
    </xf>
    <xf numFmtId="0" fontId="56" fillId="5" borderId="1" xfId="0" applyFont="1" applyFill="1" applyBorder="1" applyAlignment="1">
      <alignment horizontal="center" vertical="center"/>
    </xf>
    <xf numFmtId="0" fontId="56" fillId="5" borderId="1" xfId="0" applyFont="1" applyFill="1" applyBorder="1" applyAlignment="1">
      <alignment horizontal="center" vertical="center" wrapText="1"/>
    </xf>
    <xf numFmtId="0" fontId="3" fillId="3" borderId="1" xfId="4" applyFont="1" applyFill="1" applyBorder="1" applyAlignment="1">
      <alignment horizontal="center" vertical="center"/>
    </xf>
    <xf numFmtId="3" fontId="3" fillId="3" borderId="1" xfId="4"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58" fillId="3" borderId="1" xfId="0" applyFont="1" applyFill="1" applyBorder="1">
      <alignment vertical="center"/>
    </xf>
    <xf numFmtId="0" fontId="82" fillId="3" borderId="1" xfId="0" applyFont="1" applyFill="1" applyBorder="1" applyAlignment="1">
      <alignment horizontal="justify" vertical="center" wrapText="1"/>
    </xf>
    <xf numFmtId="0" fontId="54" fillId="3" borderId="3" xfId="0" applyFont="1" applyFill="1" applyBorder="1" applyAlignment="1">
      <alignment horizontal="center" vertical="center" wrapText="1"/>
    </xf>
    <xf numFmtId="0" fontId="54" fillId="3" borderId="1" xfId="0" applyFont="1" applyFill="1" applyBorder="1" applyAlignment="1">
      <alignment horizontal="center" vertical="center"/>
    </xf>
    <xf numFmtId="0" fontId="56" fillId="3" borderId="1" xfId="0" applyFont="1" applyFill="1" applyBorder="1">
      <alignment vertical="center"/>
    </xf>
    <xf numFmtId="0" fontId="32" fillId="3" borderId="1" xfId="1" applyFill="1" applyBorder="1" applyAlignment="1">
      <alignment horizontal="left" vertical="center" wrapText="1"/>
    </xf>
    <xf numFmtId="0" fontId="54" fillId="3" borderId="11"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3" xfId="44" applyFont="1" applyFill="1" applyBorder="1" applyAlignment="1">
      <alignment vertical="center" wrapText="1"/>
    </xf>
    <xf numFmtId="0" fontId="22" fillId="3" borderId="11" xfId="4" applyFont="1" applyFill="1" applyBorder="1" applyAlignment="1">
      <alignment horizontal="center" vertical="center"/>
    </xf>
    <xf numFmtId="0" fontId="54" fillId="3" borderId="1" xfId="0" applyFont="1" applyFill="1" applyBorder="1" applyAlignment="1">
      <alignment horizontal="center" vertical="center" wrapText="1"/>
    </xf>
    <xf numFmtId="0" fontId="54" fillId="3" borderId="1" xfId="0" applyFont="1" applyFill="1" applyBorder="1" applyAlignment="1">
      <alignment horizontal="center" vertical="center"/>
    </xf>
    <xf numFmtId="0" fontId="57" fillId="3" borderId="9" xfId="0" applyFont="1" applyFill="1" applyBorder="1" applyAlignment="1">
      <alignment vertical="center" wrapText="1"/>
    </xf>
    <xf numFmtId="0" fontId="54" fillId="3" borderId="11" xfId="0" applyFont="1" applyFill="1" applyBorder="1" applyAlignment="1">
      <alignment horizontal="center" vertical="center" wrapText="1"/>
    </xf>
    <xf numFmtId="0" fontId="56" fillId="3" borderId="1" xfId="25" applyFont="1" applyFill="1" applyBorder="1" applyAlignment="1">
      <alignment horizontal="center" vertical="center" wrapText="1"/>
    </xf>
    <xf numFmtId="0" fontId="55" fillId="3" borderId="1" xfId="25" applyFont="1" applyFill="1" applyBorder="1" applyAlignment="1">
      <alignment horizontal="center" vertical="center" wrapText="1"/>
    </xf>
    <xf numFmtId="0" fontId="54" fillId="3" borderId="1" xfId="220" applyFont="1" applyFill="1" applyBorder="1" applyAlignment="1">
      <alignment horizontal="justify" vertical="center"/>
    </xf>
    <xf numFmtId="0" fontId="1" fillId="3" borderId="1" xfId="0" applyFont="1" applyFill="1" applyBorder="1" applyAlignment="1">
      <alignment horizontal="center" vertical="center" wrapText="1"/>
    </xf>
    <xf numFmtId="0" fontId="26" fillId="3" borderId="1" xfId="148" applyFont="1" applyFill="1" applyBorder="1">
      <alignment vertical="center"/>
    </xf>
    <xf numFmtId="9" fontId="26" fillId="3" borderId="1" xfId="147" applyNumberFormat="1" applyFont="1" applyFill="1" applyBorder="1" applyAlignment="1">
      <alignment horizontal="center" vertical="center" wrapText="1"/>
    </xf>
    <xf numFmtId="9" fontId="3" fillId="3" borderId="1" xfId="148" applyNumberFormat="1" applyFill="1" applyBorder="1" applyAlignment="1">
      <alignment horizontal="center" vertical="center"/>
    </xf>
    <xf numFmtId="0" fontId="32" fillId="3" borderId="1" xfId="1" applyFill="1" applyBorder="1" applyAlignment="1">
      <alignment horizontal="left" vertical="center" wrapText="1"/>
    </xf>
    <xf numFmtId="0" fontId="57" fillId="3" borderId="1" xfId="339" applyFont="1" applyFill="1" applyBorder="1" applyAlignment="1">
      <alignment vertical="center" wrapText="1"/>
    </xf>
    <xf numFmtId="0" fontId="32" fillId="3" borderId="1" xfId="1" applyFill="1" applyBorder="1" applyAlignment="1">
      <alignment horizontal="left" vertical="center" wrapText="1"/>
    </xf>
    <xf numFmtId="0" fontId="57" fillId="3" borderId="1" xfId="339" applyFont="1" applyFill="1" applyBorder="1" applyAlignment="1">
      <alignment vertical="center" wrapText="1"/>
    </xf>
    <xf numFmtId="0" fontId="32" fillId="3" borderId="1" xfId="1" applyFill="1" applyBorder="1" applyAlignment="1">
      <alignment horizontal="left" vertical="center" wrapText="1"/>
    </xf>
    <xf numFmtId="0" fontId="57" fillId="3" borderId="1" xfId="339" applyFont="1" applyFill="1" applyBorder="1" applyAlignment="1">
      <alignment vertical="center" wrapText="1"/>
    </xf>
    <xf numFmtId="0" fontId="32" fillId="3" borderId="1" xfId="1" applyFill="1" applyBorder="1" applyAlignment="1">
      <alignment horizontal="left" vertical="center" wrapText="1"/>
    </xf>
    <xf numFmtId="0" fontId="57" fillId="3" borderId="1" xfId="339" applyFont="1" applyFill="1" applyBorder="1" applyAlignment="1">
      <alignment vertical="center" wrapText="1"/>
    </xf>
    <xf numFmtId="0" fontId="57" fillId="3" borderId="1" xfId="323" applyFont="1" applyFill="1" applyBorder="1" applyAlignment="1">
      <alignment horizontal="center" vertical="center" wrapText="1"/>
    </xf>
    <xf numFmtId="0" fontId="57" fillId="3" borderId="1" xfId="339" applyFont="1" applyFill="1" applyBorder="1" applyAlignment="1">
      <alignment horizontal="center" vertical="center" wrapText="1"/>
    </xf>
    <xf numFmtId="0" fontId="36" fillId="0" borderId="7" xfId="1" applyFont="1" applyFill="1" applyBorder="1" applyAlignment="1">
      <alignment horizontal="center" vertical="center" wrapText="1"/>
    </xf>
    <xf numFmtId="0" fontId="32" fillId="3" borderId="1" xfId="1" applyFill="1" applyBorder="1" applyAlignment="1">
      <alignment horizontal="center" vertical="center" wrapText="1"/>
    </xf>
    <xf numFmtId="0" fontId="1" fillId="3" borderId="1" xfId="0" applyFont="1" applyFill="1" applyBorder="1" applyAlignment="1">
      <alignment horizontal="justify" vertical="center" wrapText="1"/>
    </xf>
    <xf numFmtId="0" fontId="54" fillId="3" borderId="1" xfId="371" applyFont="1" applyFill="1" applyBorder="1" applyAlignment="1">
      <alignment horizontal="center" vertical="center"/>
    </xf>
    <xf numFmtId="3" fontId="54" fillId="3" borderId="1" xfId="371" applyNumberFormat="1" applyFont="1" applyFill="1" applyBorder="1" applyAlignment="1">
      <alignment horizontal="center" vertical="center"/>
    </xf>
    <xf numFmtId="0" fontId="54" fillId="3" borderId="1" xfId="371" applyFont="1" applyFill="1" applyBorder="1" applyAlignment="1">
      <alignment horizontal="center" vertical="center" wrapText="1"/>
    </xf>
    <xf numFmtId="0" fontId="32" fillId="3" borderId="1" xfId="1" applyFill="1" applyBorder="1" applyAlignment="1">
      <alignment horizontal="center" vertical="center" wrapText="1"/>
    </xf>
    <xf numFmtId="10" fontId="54" fillId="3" borderId="1" xfId="371" applyNumberFormat="1" applyFont="1" applyFill="1" applyBorder="1" applyAlignment="1">
      <alignment horizontal="center" vertical="center"/>
    </xf>
    <xf numFmtId="3" fontId="1" fillId="3" borderId="1" xfId="320" applyNumberFormat="1" applyFont="1" applyFill="1" applyBorder="1" applyAlignment="1">
      <alignment horizontal="center" vertical="center"/>
    </xf>
    <xf numFmtId="165" fontId="1" fillId="3" borderId="1" xfId="309" applyFont="1" applyFill="1" applyBorder="1" applyAlignment="1">
      <alignment horizontal="center" vertical="center"/>
    </xf>
    <xf numFmtId="0" fontId="36" fillId="0" borderId="7" xfId="1" applyFont="1" applyFill="1" applyBorder="1" applyAlignment="1">
      <alignment vertical="center" wrapText="1"/>
    </xf>
    <xf numFmtId="0" fontId="38" fillId="3" borderId="1" xfId="320" applyFont="1" applyFill="1" applyBorder="1" applyAlignment="1">
      <alignment horizontal="left" vertical="center" wrapText="1"/>
    </xf>
    <xf numFmtId="3" fontId="1" fillId="3" borderId="1" xfId="320" applyNumberFormat="1" applyFont="1" applyFill="1" applyBorder="1" applyAlignment="1">
      <alignment horizontal="center" vertical="center"/>
    </xf>
    <xf numFmtId="3" fontId="1" fillId="3" borderId="1" xfId="320" applyNumberFormat="1" applyFont="1" applyFill="1" applyBorder="1" applyAlignment="1">
      <alignment horizontal="center" vertical="center" wrapText="1"/>
    </xf>
    <xf numFmtId="165" fontId="1" fillId="3" borderId="1" xfId="309" applyFont="1" applyFill="1" applyBorder="1" applyAlignment="1">
      <alignment horizontal="center" vertical="center"/>
    </xf>
    <xf numFmtId="0" fontId="1" fillId="3" borderId="1" xfId="320" applyFont="1" applyFill="1" applyBorder="1" applyAlignment="1">
      <alignment horizontal="center" vertical="center"/>
    </xf>
    <xf numFmtId="0" fontId="38" fillId="3" borderId="1" xfId="320" applyFont="1" applyFill="1" applyBorder="1" applyAlignment="1">
      <alignment horizontal="left" vertical="center" wrapText="1"/>
    </xf>
    <xf numFmtId="3" fontId="1" fillId="3" borderId="1" xfId="320" applyNumberFormat="1" applyFont="1" applyFill="1" applyBorder="1" applyAlignment="1">
      <alignment horizontal="center" vertical="center"/>
    </xf>
    <xf numFmtId="0" fontId="22" fillId="3" borderId="1" xfId="320" applyFont="1" applyFill="1" applyBorder="1" applyAlignment="1">
      <alignment horizontal="center" vertical="center"/>
    </xf>
    <xf numFmtId="0" fontId="37" fillId="3" borderId="1" xfId="320" applyFont="1" applyFill="1" applyBorder="1" applyAlignment="1">
      <alignment horizontal="left" vertical="center" wrapText="1"/>
    </xf>
    <xf numFmtId="3" fontId="22" fillId="3" borderId="1" xfId="320" applyNumberFormat="1" applyFont="1" applyFill="1" applyBorder="1" applyAlignment="1">
      <alignment horizontal="center" vertical="center" wrapText="1"/>
    </xf>
    <xf numFmtId="3" fontId="22" fillId="3" borderId="1" xfId="320" applyNumberFormat="1" applyFont="1" applyFill="1" applyBorder="1" applyAlignment="1">
      <alignment horizontal="center" vertical="center"/>
    </xf>
    <xf numFmtId="165" fontId="22" fillId="3" borderId="1" xfId="309" applyFont="1" applyFill="1" applyBorder="1" applyAlignment="1">
      <alignment horizontal="center" vertical="center"/>
    </xf>
    <xf numFmtId="165" fontId="1" fillId="3" borderId="7" xfId="309" applyFont="1" applyFill="1" applyBorder="1" applyAlignment="1">
      <alignment horizontal="center" vertical="center"/>
    </xf>
    <xf numFmtId="0" fontId="1" fillId="3" borderId="1" xfId="320" applyFill="1" applyBorder="1" applyAlignment="1">
      <alignment horizontal="center" vertical="center"/>
    </xf>
    <xf numFmtId="0" fontId="38" fillId="3" borderId="1" xfId="320" applyFont="1" applyFill="1" applyBorder="1" applyAlignment="1">
      <alignment vertical="center"/>
    </xf>
    <xf numFmtId="0" fontId="22" fillId="3" borderId="1" xfId="220" applyFont="1" applyFill="1" applyBorder="1" applyAlignment="1">
      <alignment horizontal="center" vertical="center"/>
    </xf>
    <xf numFmtId="0" fontId="37" fillId="3" borderId="1" xfId="320" applyFont="1" applyFill="1" applyBorder="1" applyAlignment="1">
      <alignment vertical="center" wrapText="1"/>
    </xf>
    <xf numFmtId="3" fontId="22" fillId="3" borderId="1" xfId="220" applyNumberFormat="1" applyFont="1" applyFill="1" applyBorder="1" applyAlignment="1">
      <alignment horizontal="center" vertical="center"/>
    </xf>
    <xf numFmtId="165" fontId="22" fillId="3" borderId="1" xfId="309" applyFont="1" applyFill="1" applyBorder="1" applyAlignment="1">
      <alignment vertical="center" wrapText="1"/>
    </xf>
    <xf numFmtId="3" fontId="1" fillId="3" borderId="1" xfId="220" applyNumberFormat="1" applyFont="1" applyFill="1" applyBorder="1" applyAlignment="1">
      <alignment horizontal="center" vertical="center"/>
    </xf>
    <xf numFmtId="165" fontId="22" fillId="3" borderId="1" xfId="309" applyFont="1" applyFill="1" applyBorder="1" applyAlignment="1">
      <alignment vertical="center"/>
    </xf>
    <xf numFmtId="0" fontId="37" fillId="3" borderId="1" xfId="320" applyFont="1" applyFill="1" applyBorder="1" applyAlignment="1">
      <alignment vertical="center"/>
    </xf>
    <xf numFmtId="3" fontId="1" fillId="3" borderId="1" xfId="220" applyNumberFormat="1" applyFill="1" applyBorder="1" applyAlignment="1">
      <alignment horizontal="center" vertical="center"/>
    </xf>
    <xf numFmtId="0" fontId="1" fillId="3" borderId="1" xfId="220" applyFont="1" applyFill="1" applyBorder="1" applyAlignment="1">
      <alignment horizontal="center" vertical="center"/>
    </xf>
    <xf numFmtId="0" fontId="1" fillId="3" borderId="1" xfId="320" applyFont="1" applyFill="1" applyBorder="1" applyAlignment="1">
      <alignment horizontal="left" vertical="center"/>
    </xf>
    <xf numFmtId="0" fontId="1" fillId="3" borderId="1" xfId="320" applyFont="1" applyFill="1" applyBorder="1" applyAlignment="1">
      <alignment horizontal="left" vertical="center" wrapText="1"/>
    </xf>
    <xf numFmtId="165" fontId="1" fillId="3" borderId="1" xfId="309" applyFont="1" applyFill="1" applyBorder="1" applyAlignment="1">
      <alignment horizontal="center" vertical="center"/>
    </xf>
    <xf numFmtId="165" fontId="1" fillId="3" borderId="11" xfId="309" applyFont="1" applyFill="1" applyBorder="1" applyAlignment="1">
      <alignment horizontal="center" vertical="center"/>
    </xf>
    <xf numFmtId="165" fontId="1" fillId="3" borderId="1" xfId="309" applyFont="1" applyFill="1" applyBorder="1" applyAlignment="1">
      <alignment vertical="center"/>
    </xf>
    <xf numFmtId="165" fontId="1" fillId="3" borderId="1" xfId="309" applyFont="1" applyFill="1" applyBorder="1" applyAlignment="1">
      <alignment vertical="center" wrapText="1"/>
    </xf>
    <xf numFmtId="165" fontId="1" fillId="3" borderId="11" xfId="309" applyFont="1" applyFill="1" applyBorder="1" applyAlignment="1">
      <alignment vertical="center"/>
    </xf>
    <xf numFmtId="3" fontId="1" fillId="3" borderId="1" xfId="320" applyNumberFormat="1" applyFont="1" applyFill="1" applyBorder="1" applyAlignment="1">
      <alignment horizontal="right" vertical="center"/>
    </xf>
    <xf numFmtId="3" fontId="22" fillId="3" borderId="1" xfId="320" applyNumberFormat="1" applyFont="1" applyFill="1" applyBorder="1" applyAlignment="1">
      <alignment horizontal="right" vertical="center"/>
    </xf>
    <xf numFmtId="3" fontId="1" fillId="3" borderId="9" xfId="320" applyNumberFormat="1" applyFont="1" applyFill="1" applyBorder="1" applyAlignment="1">
      <alignment horizontal="center" vertical="center"/>
    </xf>
    <xf numFmtId="0" fontId="38" fillId="3" borderId="1" xfId="320" applyFont="1" applyFill="1" applyBorder="1" applyAlignment="1">
      <alignment horizontal="left" vertical="center" wrapText="1"/>
    </xf>
    <xf numFmtId="3" fontId="1" fillId="3" borderId="1" xfId="320" applyNumberFormat="1" applyFont="1" applyFill="1" applyBorder="1" applyAlignment="1">
      <alignment horizontal="center" vertical="center"/>
    </xf>
    <xf numFmtId="0" fontId="37" fillId="3" borderId="1" xfId="320" applyFont="1" applyFill="1" applyBorder="1" applyAlignment="1">
      <alignment horizontal="left" vertical="center" wrapText="1"/>
    </xf>
    <xf numFmtId="3" fontId="22" fillId="3" borderId="1" xfId="320" applyNumberFormat="1" applyFont="1" applyFill="1" applyBorder="1" applyAlignment="1">
      <alignment horizontal="center" vertical="center"/>
    </xf>
    <xf numFmtId="0" fontId="22" fillId="3" borderId="1" xfId="220" applyFont="1" applyFill="1" applyBorder="1" applyAlignment="1">
      <alignment horizontal="center" vertical="center"/>
    </xf>
    <xf numFmtId="3" fontId="22" fillId="3" borderId="1" xfId="220" applyNumberFormat="1" applyFont="1" applyFill="1" applyBorder="1" applyAlignment="1">
      <alignment horizontal="center" vertical="center"/>
    </xf>
    <xf numFmtId="165" fontId="22" fillId="3" borderId="1" xfId="309" applyFont="1" applyFill="1" applyBorder="1" applyAlignment="1">
      <alignment vertical="center"/>
    </xf>
    <xf numFmtId="0" fontId="1" fillId="3" borderId="1" xfId="220" applyFont="1" applyFill="1" applyBorder="1" applyAlignment="1">
      <alignment horizontal="center" vertical="center"/>
    </xf>
    <xf numFmtId="0" fontId="37" fillId="3" borderId="1" xfId="220" applyFont="1" applyFill="1" applyBorder="1" applyAlignment="1">
      <alignment horizontal="left" vertical="center"/>
    </xf>
    <xf numFmtId="3" fontId="1" fillId="3" borderId="1" xfId="320" applyNumberFormat="1" applyFont="1" applyFill="1" applyBorder="1" applyAlignment="1">
      <alignment horizontal="right" vertical="center"/>
    </xf>
    <xf numFmtId="3" fontId="22" fillId="3" borderId="1" xfId="320" applyNumberFormat="1" applyFont="1" applyFill="1" applyBorder="1" applyAlignment="1">
      <alignment horizontal="right" vertical="center"/>
    </xf>
    <xf numFmtId="3" fontId="22" fillId="3" borderId="1" xfId="220" applyNumberFormat="1" applyFont="1" applyFill="1" applyBorder="1" applyAlignment="1">
      <alignment horizontal="right" vertical="center"/>
    </xf>
    <xf numFmtId="3" fontId="22" fillId="3" borderId="1" xfId="320" applyNumberFormat="1" applyFont="1" applyFill="1" applyBorder="1" applyAlignment="1">
      <alignment horizontal="center" vertical="center"/>
    </xf>
    <xf numFmtId="0" fontId="22" fillId="3" borderId="1" xfId="220" applyFont="1" applyFill="1" applyBorder="1" applyAlignment="1">
      <alignment horizontal="center" vertical="center"/>
    </xf>
    <xf numFmtId="165" fontId="22" fillId="3" borderId="1" xfId="309" applyFont="1" applyFill="1" applyBorder="1" applyAlignment="1">
      <alignment vertical="center"/>
    </xf>
    <xf numFmtId="0" fontId="37" fillId="3" borderId="1" xfId="220" applyFont="1" applyFill="1" applyBorder="1" applyAlignment="1">
      <alignment vertical="center" wrapText="1"/>
    </xf>
    <xf numFmtId="0" fontId="1" fillId="3" borderId="1" xfId="220" applyFont="1" applyFill="1" applyBorder="1" applyAlignment="1">
      <alignment vertical="center" wrapText="1"/>
    </xf>
    <xf numFmtId="0" fontId="22" fillId="3" borderId="3" xfId="220" applyFont="1" applyFill="1" applyBorder="1" applyAlignment="1"/>
    <xf numFmtId="0" fontId="1" fillId="3" borderId="1" xfId="220" applyFont="1" applyFill="1" applyBorder="1" applyAlignment="1">
      <alignment horizontal="center" vertical="center"/>
    </xf>
    <xf numFmtId="0" fontId="1" fillId="3" borderId="1" xfId="220" applyFont="1" applyFill="1" applyBorder="1" applyAlignment="1">
      <alignment vertical="center"/>
    </xf>
    <xf numFmtId="3" fontId="79" fillId="3" borderId="0" xfId="220" applyNumberFormat="1" applyFont="1" applyFill="1" applyAlignment="1">
      <alignment vertical="center"/>
    </xf>
    <xf numFmtId="167" fontId="1" fillId="3" borderId="1" xfId="446" applyNumberFormat="1" applyFont="1" applyFill="1" applyBorder="1" applyAlignment="1">
      <alignment vertical="center"/>
    </xf>
    <xf numFmtId="167" fontId="1" fillId="3" borderId="1" xfId="446" applyNumberFormat="1" applyFont="1" applyFill="1" applyBorder="1" applyAlignment="1">
      <alignment horizontal="left" vertical="center"/>
    </xf>
    <xf numFmtId="166" fontId="1" fillId="3" borderId="1" xfId="446" applyNumberFormat="1" applyFont="1" applyFill="1" applyBorder="1" applyAlignment="1">
      <alignment vertical="center"/>
    </xf>
    <xf numFmtId="0" fontId="22" fillId="3" borderId="3" xfId="220" applyFont="1" applyFill="1" applyBorder="1" applyAlignment="1">
      <alignment vertical="center"/>
    </xf>
    <xf numFmtId="167" fontId="22" fillId="3" borderId="1" xfId="446" applyNumberFormat="1" applyFont="1" applyFill="1" applyBorder="1" applyAlignment="1">
      <alignment vertical="center"/>
    </xf>
    <xf numFmtId="166" fontId="22" fillId="3" borderId="1" xfId="446" applyNumberFormat="1" applyFont="1" applyFill="1" applyBorder="1" applyAlignment="1">
      <alignment vertical="center"/>
    </xf>
    <xf numFmtId="0" fontId="3" fillId="3" borderId="1" xfId="148" applyFill="1" applyBorder="1" applyAlignment="1">
      <alignment horizontal="center" vertical="center"/>
    </xf>
    <xf numFmtId="0" fontId="32" fillId="3" borderId="1" xfId="1" applyFill="1" applyBorder="1" applyAlignment="1">
      <alignment vertical="center" wrapText="1"/>
    </xf>
    <xf numFmtId="0" fontId="57" fillId="3" borderId="1" xfId="220" applyFont="1" applyFill="1" applyBorder="1" applyAlignment="1">
      <alignment vertical="center" wrapText="1"/>
    </xf>
    <xf numFmtId="0" fontId="54" fillId="3" borderId="1" xfId="220" applyFont="1" applyFill="1" applyBorder="1" applyAlignment="1">
      <alignment vertical="center" wrapText="1"/>
    </xf>
    <xf numFmtId="0" fontId="54" fillId="3" borderId="1" xfId="220" applyFont="1" applyFill="1" applyBorder="1" applyAlignment="1">
      <alignment horizontal="left" vertical="center" wrapText="1"/>
    </xf>
    <xf numFmtId="0" fontId="54" fillId="3" borderId="1" xfId="220" applyFont="1" applyFill="1" applyBorder="1" applyAlignment="1">
      <alignment horizontal="center" vertical="center" wrapText="1"/>
    </xf>
    <xf numFmtId="0" fontId="57" fillId="3" borderId="1" xfId="220" applyFont="1" applyFill="1" applyBorder="1" applyAlignment="1">
      <alignment horizontal="center" vertical="center" wrapText="1"/>
    </xf>
    <xf numFmtId="0" fontId="77" fillId="3" borderId="1" xfId="220" applyFont="1" applyFill="1" applyBorder="1" applyAlignment="1">
      <alignment horizontal="center" vertical="center" wrapText="1"/>
    </xf>
    <xf numFmtId="0" fontId="32" fillId="3" borderId="1" xfId="1" applyFill="1" applyBorder="1" applyAlignment="1">
      <alignment horizontal="left" vertical="center" wrapText="1"/>
    </xf>
    <xf numFmtId="0" fontId="77" fillId="3" borderId="3" xfId="220" applyFont="1" applyFill="1" applyBorder="1" applyAlignment="1">
      <alignment horizontal="center" vertical="center" wrapText="1"/>
    </xf>
    <xf numFmtId="0" fontId="77" fillId="3" borderId="1" xfId="356" applyFont="1" applyFill="1" applyBorder="1" applyAlignment="1">
      <alignment horizontal="center" vertical="center" wrapText="1"/>
    </xf>
    <xf numFmtId="0" fontId="57" fillId="3" borderId="1" xfId="356" applyFont="1" applyFill="1" applyBorder="1" applyAlignment="1">
      <alignment vertical="center" wrapText="1"/>
    </xf>
    <xf numFmtId="0" fontId="57" fillId="3" borderId="1" xfId="356" applyFont="1" applyFill="1" applyBorder="1" applyAlignment="1">
      <alignment horizontal="center" vertical="center" wrapText="1"/>
    </xf>
    <xf numFmtId="0" fontId="54" fillId="3" borderId="1" xfId="320" applyFont="1" applyFill="1" applyBorder="1" applyAlignment="1">
      <alignment horizontal="justify" vertical="center"/>
    </xf>
    <xf numFmtId="0" fontId="57" fillId="3" borderId="1" xfId="339" applyFont="1" applyFill="1" applyBorder="1" applyAlignment="1">
      <alignment horizontal="left" vertical="center" wrapText="1"/>
    </xf>
    <xf numFmtId="0" fontId="67" fillId="4" borderId="3" xfId="220" applyFont="1" applyFill="1" applyBorder="1" applyAlignment="1">
      <alignment horizontal="center" vertical="center" wrapText="1"/>
    </xf>
    <xf numFmtId="0" fontId="67" fillId="4" borderId="4" xfId="220" applyFont="1" applyFill="1" applyBorder="1" applyAlignment="1">
      <alignment horizontal="center" vertical="center" wrapText="1"/>
    </xf>
    <xf numFmtId="0" fontId="67" fillId="4" borderId="5" xfId="220" applyFont="1" applyFill="1" applyBorder="1" applyAlignment="1">
      <alignment horizontal="center" vertical="center" wrapText="1"/>
    </xf>
    <xf numFmtId="0" fontId="54" fillId="3" borderId="3" xfId="0" applyFont="1" applyFill="1" applyBorder="1" applyAlignment="1">
      <alignment vertical="center" wrapText="1"/>
    </xf>
    <xf numFmtId="0" fontId="54" fillId="3" borderId="4" xfId="0" applyFont="1" applyFill="1" applyBorder="1" applyAlignment="1">
      <alignment vertical="center" wrapText="1"/>
    </xf>
    <xf numFmtId="0" fontId="54" fillId="3" borderId="5" xfId="0" applyFont="1" applyFill="1" applyBorder="1" applyAlignment="1">
      <alignment vertical="center" wrapText="1"/>
    </xf>
    <xf numFmtId="0" fontId="57" fillId="3" borderId="3" xfId="7"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57" fillId="0" borderId="3" xfId="2" applyFont="1" applyFill="1" applyBorder="1" applyAlignment="1">
      <alignment horizontal="left" vertical="center"/>
    </xf>
    <xf numFmtId="0" fontId="57" fillId="0" borderId="4" xfId="2" applyFont="1" applyFill="1" applyBorder="1" applyAlignment="1">
      <alignment horizontal="left" vertical="center"/>
    </xf>
    <xf numFmtId="0" fontId="57" fillId="0" borderId="5" xfId="2" applyFont="1" applyFill="1" applyBorder="1" applyAlignment="1">
      <alignment horizontal="left" vertical="center"/>
    </xf>
    <xf numFmtId="0" fontId="57" fillId="2" borderId="3" xfId="0" applyFont="1" applyFill="1" applyBorder="1" applyAlignment="1">
      <alignment horizontal="center" vertical="center"/>
    </xf>
    <xf numFmtId="0" fontId="57" fillId="2" borderId="5" xfId="0" applyFont="1" applyFill="1" applyBorder="1" applyAlignment="1">
      <alignment horizontal="center" vertical="center"/>
    </xf>
    <xf numFmtId="0" fontId="58" fillId="2" borderId="3" xfId="0" applyFont="1" applyFill="1" applyBorder="1" applyAlignment="1">
      <alignment horizontal="center" vertical="center" wrapText="1"/>
    </xf>
    <xf numFmtId="0" fontId="58" fillId="2" borderId="5" xfId="0" applyFont="1" applyFill="1" applyBorder="1" applyAlignment="1">
      <alignment horizontal="center" vertical="center" wrapText="1"/>
    </xf>
    <xf numFmtId="0" fontId="57" fillId="3" borderId="1" xfId="0" applyFont="1" applyFill="1" applyBorder="1" applyAlignment="1">
      <alignment horizontal="left" vertical="center" wrapText="1"/>
    </xf>
    <xf numFmtId="0" fontId="57" fillId="0" borderId="14" xfId="2" applyFont="1" applyFill="1" applyBorder="1" applyAlignment="1">
      <alignment horizontal="left" vertical="center"/>
    </xf>
    <xf numFmtId="0" fontId="57" fillId="0" borderId="2" xfId="2" applyFont="1" applyFill="1" applyBorder="1" applyAlignment="1">
      <alignment horizontal="left" vertical="center"/>
    </xf>
    <xf numFmtId="0" fontId="57" fillId="0" borderId="8" xfId="2" applyFont="1" applyFill="1" applyBorder="1" applyAlignment="1">
      <alignment horizontal="left" vertical="center"/>
    </xf>
    <xf numFmtId="0" fontId="44" fillId="2" borderId="3" xfId="0" applyFont="1" applyFill="1" applyBorder="1" applyAlignment="1">
      <alignment vertical="center" wrapText="1"/>
    </xf>
    <xf numFmtId="0" fontId="24" fillId="2"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2" fillId="2" borderId="11"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56" fillId="2" borderId="14" xfId="0" applyFont="1" applyFill="1" applyBorder="1" applyAlignment="1">
      <alignment horizontal="left" vertical="center"/>
    </xf>
    <xf numFmtId="0" fontId="56" fillId="2" borderId="2" xfId="0" applyFont="1" applyFill="1" applyBorder="1" applyAlignment="1">
      <alignment horizontal="left" vertical="center"/>
    </xf>
    <xf numFmtId="0" fontId="58" fillId="3" borderId="1" xfId="0" applyFont="1" applyFill="1" applyBorder="1" applyAlignment="1">
      <alignment horizontal="center" vertical="center" wrapText="1"/>
    </xf>
    <xf numFmtId="0" fontId="58" fillId="3" borderId="3" xfId="0" applyFont="1" applyFill="1" applyBorder="1" applyAlignment="1">
      <alignment horizontal="left" vertical="center" wrapText="1"/>
    </xf>
    <xf numFmtId="0" fontId="58" fillId="3" borderId="4" xfId="0" applyFont="1" applyFill="1" applyBorder="1" applyAlignment="1">
      <alignment horizontal="left" vertical="center" wrapText="1"/>
    </xf>
    <xf numFmtId="0" fontId="58" fillId="3" borderId="5" xfId="0" applyFont="1" applyFill="1" applyBorder="1" applyAlignment="1">
      <alignment horizontal="left" vertical="center" wrapText="1"/>
    </xf>
    <xf numFmtId="0" fontId="57" fillId="3" borderId="3" xfId="44" applyFont="1" applyFill="1" applyBorder="1" applyAlignment="1">
      <alignment vertical="center" wrapText="1"/>
    </xf>
    <xf numFmtId="0" fontId="57" fillId="0" borderId="1" xfId="7" applyFont="1" applyFill="1" applyBorder="1" applyAlignment="1">
      <alignment horizontal="left" vertical="center" wrapText="1"/>
    </xf>
    <xf numFmtId="0" fontId="55" fillId="4" borderId="0" xfId="0" applyFont="1" applyFill="1" applyBorder="1" applyAlignment="1">
      <alignment horizontal="left"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33" fillId="0" borderId="16" xfId="0" applyFont="1" applyFill="1" applyBorder="1" applyAlignment="1">
      <alignment horizontal="justify" vertical="top" wrapText="1"/>
    </xf>
    <xf numFmtId="0" fontId="43" fillId="2" borderId="14" xfId="2" applyFont="1" applyFill="1" applyBorder="1" applyAlignment="1">
      <alignment horizontal="left" vertical="center"/>
    </xf>
    <xf numFmtId="0" fontId="43" fillId="2" borderId="2" xfId="2" applyFont="1" applyFill="1" applyBorder="1" applyAlignment="1">
      <alignment horizontal="left" vertical="center"/>
    </xf>
    <xf numFmtId="3" fontId="39" fillId="2" borderId="2" xfId="2" applyNumberFormat="1" applyFont="1" applyFill="1" applyBorder="1" applyAlignment="1">
      <alignment horizontal="center" vertical="center"/>
    </xf>
    <xf numFmtId="0" fontId="22" fillId="3" borderId="11" xfId="4" applyFont="1" applyFill="1" applyBorder="1" applyAlignment="1">
      <alignment horizontal="center" vertical="center"/>
    </xf>
    <xf numFmtId="0" fontId="22" fillId="3" borderId="7" xfId="4" applyFont="1" applyFill="1" applyBorder="1" applyAlignment="1">
      <alignment horizontal="center" vertical="center"/>
    </xf>
    <xf numFmtId="0" fontId="22" fillId="3" borderId="9" xfId="4" applyFont="1" applyFill="1" applyBorder="1" applyAlignment="1">
      <alignment horizontal="center" vertical="center"/>
    </xf>
    <xf numFmtId="0" fontId="22" fillId="2" borderId="3" xfId="0" applyFont="1" applyFill="1" applyBorder="1" applyAlignment="1">
      <alignment horizontal="center" vertical="center" wrapText="1"/>
    </xf>
    <xf numFmtId="0" fontId="2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 xfId="0" applyFill="1" applyBorder="1" applyAlignment="1">
      <alignment horizontal="center" vertical="center"/>
    </xf>
    <xf numFmtId="0" fontId="27" fillId="3" borderId="13"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8" xfId="0" applyFont="1" applyFill="1" applyBorder="1" applyAlignment="1">
      <alignment horizontal="center" vertical="center"/>
    </xf>
    <xf numFmtId="0" fontId="45" fillId="2" borderId="3" xfId="0" applyFont="1"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54" fillId="3" borderId="1" xfId="0" applyFont="1" applyFill="1" applyBorder="1" applyAlignment="1">
      <alignment horizontal="center" vertical="center"/>
    </xf>
    <xf numFmtId="0" fontId="57" fillId="3" borderId="11" xfId="0" applyFont="1" applyFill="1" applyBorder="1" applyAlignment="1">
      <alignment vertical="center" wrapText="1"/>
    </xf>
    <xf numFmtId="0" fontId="57" fillId="3" borderId="7" xfId="0" applyFont="1" applyFill="1" applyBorder="1" applyAlignment="1">
      <alignment vertical="center" wrapText="1"/>
    </xf>
    <xf numFmtId="0" fontId="57" fillId="3" borderId="9" xfId="0" applyFont="1" applyFill="1" applyBorder="1" applyAlignment="1">
      <alignment vertical="center" wrapText="1"/>
    </xf>
    <xf numFmtId="0" fontId="57" fillId="3" borderId="1"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7" fillId="3" borderId="13" xfId="0" applyFont="1" applyFill="1" applyBorder="1" applyAlignment="1">
      <alignment horizontal="center" vertical="center" wrapText="1"/>
    </xf>
    <xf numFmtId="0" fontId="0" fillId="3" borderId="10" xfId="0" applyFill="1" applyBorder="1" applyAlignment="1">
      <alignment horizontal="center" vertical="center" wrapText="1"/>
    </xf>
    <xf numFmtId="0" fontId="32" fillId="3" borderId="7" xfId="1" applyFill="1" applyBorder="1" applyAlignment="1">
      <alignment horizontal="center" vertical="center" wrapText="1"/>
    </xf>
    <xf numFmtId="0" fontId="0" fillId="3" borderId="7" xfId="0"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84" fillId="3" borderId="3" xfId="1" applyFont="1" applyFill="1" applyBorder="1" applyAlignment="1">
      <alignment horizontal="center" vertical="center"/>
    </xf>
    <xf numFmtId="0" fontId="38" fillId="3" borderId="5" xfId="0" applyFont="1" applyFill="1" applyBorder="1" applyAlignment="1">
      <alignment horizontal="center" vertical="center"/>
    </xf>
    <xf numFmtId="0" fontId="32" fillId="3" borderId="3" xfId="1" applyFill="1" applyBorder="1" applyAlignment="1">
      <alignment horizontal="center" vertical="center" wrapText="1"/>
    </xf>
    <xf numFmtId="0" fontId="2" fillId="3" borderId="5" xfId="0" applyFont="1" applyFill="1" applyBorder="1" applyAlignment="1">
      <alignment horizontal="center"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0" fillId="3" borderId="3" xfId="0" applyFont="1" applyFill="1" applyBorder="1" applyAlignment="1">
      <alignment vertical="center" wrapText="1"/>
    </xf>
    <xf numFmtId="0" fontId="0" fillId="3" borderId="4" xfId="0" applyFill="1" applyBorder="1" applyAlignment="1">
      <alignment vertical="center" wrapText="1"/>
    </xf>
    <xf numFmtId="0" fontId="0" fillId="3" borderId="5" xfId="0" applyFill="1" applyBorder="1" applyAlignment="1">
      <alignment vertical="center" wrapText="1"/>
    </xf>
    <xf numFmtId="0" fontId="32" fillId="3" borderId="1" xfId="1" applyFill="1" applyBorder="1" applyAlignment="1">
      <alignment horizontal="center" vertical="center"/>
    </xf>
    <xf numFmtId="0" fontId="36" fillId="3" borderId="1" xfId="1"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57" fillId="3" borderId="3" xfId="44" applyFont="1" applyFill="1" applyBorder="1" applyAlignment="1">
      <alignment horizontal="left" vertical="center" wrapText="1"/>
    </xf>
    <xf numFmtId="0" fontId="57" fillId="3" borderId="4" xfId="44" applyFont="1" applyFill="1" applyBorder="1" applyAlignment="1">
      <alignment horizontal="left" vertical="center" wrapText="1"/>
    </xf>
    <xf numFmtId="0" fontId="57" fillId="3" borderId="5" xfId="44" applyFont="1" applyFill="1" applyBorder="1" applyAlignment="1">
      <alignment horizontal="left" vertical="center" wrapText="1"/>
    </xf>
    <xf numFmtId="0" fontId="8" fillId="3" borderId="11"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5" xfId="0" applyFont="1" applyFill="1" applyBorder="1" applyAlignment="1">
      <alignment horizontal="center" vertical="center"/>
    </xf>
    <xf numFmtId="0" fontId="32" fillId="3" borderId="11" xfId="1" applyFill="1" applyBorder="1" applyAlignment="1">
      <alignment horizontal="center" vertical="center" wrapText="1"/>
    </xf>
    <xf numFmtId="0" fontId="54" fillId="8" borderId="1" xfId="0" applyFont="1" applyFill="1" applyBorder="1" applyAlignment="1">
      <alignment horizontal="center" vertical="center"/>
    </xf>
    <xf numFmtId="0" fontId="54" fillId="3" borderId="1" xfId="0" applyFont="1" applyFill="1" applyBorder="1" applyAlignment="1">
      <alignment horizontal="center" vertical="center" wrapText="1"/>
    </xf>
    <xf numFmtId="0" fontId="54" fillId="3" borderId="11"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7" fillId="3" borderId="1" xfId="44" applyFont="1" applyFill="1" applyBorder="1" applyAlignment="1">
      <alignment horizontal="left" vertical="center" wrapText="1"/>
    </xf>
    <xf numFmtId="0" fontId="67" fillId="4" borderId="3"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5" xfId="0" applyFont="1" applyFill="1" applyBorder="1" applyAlignment="1">
      <alignment horizontal="center" vertical="center" wrapText="1"/>
    </xf>
    <xf numFmtId="0" fontId="22" fillId="2" borderId="3" xfId="0" applyFont="1" applyFill="1" applyBorder="1" applyAlignment="1">
      <alignment vertical="center" wrapText="1"/>
    </xf>
    <xf numFmtId="0" fontId="22" fillId="0" borderId="4" xfId="0" applyFont="1" applyBorder="1" applyAlignment="1">
      <alignment vertical="center" wrapText="1"/>
    </xf>
    <xf numFmtId="0" fontId="33" fillId="0" borderId="16" xfId="0" applyFont="1" applyFill="1" applyBorder="1" applyAlignment="1">
      <alignment horizontal="left" vertical="top" wrapText="1"/>
    </xf>
    <xf numFmtId="0" fontId="55" fillId="2" borderId="4" xfId="0" applyFont="1" applyFill="1" applyBorder="1" applyAlignment="1">
      <alignment vertical="center" wrapText="1"/>
    </xf>
    <xf numFmtId="0" fontId="58" fillId="2" borderId="1" xfId="0" applyFont="1" applyFill="1" applyBorder="1" applyAlignment="1">
      <alignment horizontal="center" vertical="center" wrapText="1"/>
    </xf>
  </cellXfs>
  <cellStyles count="465">
    <cellStyle name="Hipervínculo" xfId="1" builtinId="8"/>
    <cellStyle name="Millares" xfId="11" builtinId="3"/>
    <cellStyle name="Millares [0] 2" xfId="3"/>
    <cellStyle name="Millares [0] 2 2" xfId="24"/>
    <cellStyle name="Millares [0] 2 2 2" xfId="96"/>
    <cellStyle name="Millares [0] 2 2 2 2" xfId="319"/>
    <cellStyle name="Millares [0] 2 2 3" xfId="170"/>
    <cellStyle name="Millares [0] 2 2 3 2" xfId="393"/>
    <cellStyle name="Millares [0] 2 2 4" xfId="247"/>
    <cellStyle name="Millares [0] 2 3" xfId="14"/>
    <cellStyle name="Millares [0] 2 3 2" xfId="86"/>
    <cellStyle name="Millares [0] 2 3 2 2" xfId="309"/>
    <cellStyle name="Millares [0] 2 3 3" xfId="160"/>
    <cellStyle name="Millares [0] 2 3 3 2" xfId="383"/>
    <cellStyle name="Millares [0] 2 3 4" xfId="237"/>
    <cellStyle name="Millares [0] 2 4" xfId="40"/>
    <cellStyle name="Millares [0] 2 4 2" xfId="112"/>
    <cellStyle name="Millares [0] 2 4 2 2" xfId="335"/>
    <cellStyle name="Millares [0] 2 4 3" xfId="186"/>
    <cellStyle name="Millares [0] 2 4 3 2" xfId="409"/>
    <cellStyle name="Millares [0] 2 4 4" xfId="263"/>
    <cellStyle name="Millares [0] 2 5" xfId="60"/>
    <cellStyle name="Millares [0] 2 5 2" xfId="132"/>
    <cellStyle name="Millares [0] 2 5 2 2" xfId="355"/>
    <cellStyle name="Millares [0] 2 5 3" xfId="206"/>
    <cellStyle name="Millares [0] 2 5 3 2" xfId="429"/>
    <cellStyle name="Millares [0] 2 5 4" xfId="283"/>
    <cellStyle name="Millares [0] 2 6" xfId="75"/>
    <cellStyle name="Millares [0] 2 6 2" xfId="298"/>
    <cellStyle name="Millares [0] 2 7" xfId="149"/>
    <cellStyle name="Millares [0] 2 7 2" xfId="372"/>
    <cellStyle name="Millares [0] 2 8" xfId="222"/>
    <cellStyle name="Millares [0] 3" xfId="6"/>
    <cellStyle name="Millares [0] 3 2" xfId="27"/>
    <cellStyle name="Millares [0] 3 2 2" xfId="99"/>
    <cellStyle name="Millares [0] 3 2 2 2" xfId="322"/>
    <cellStyle name="Millares [0] 3 2 3" xfId="173"/>
    <cellStyle name="Millares [0] 3 2 3 2" xfId="396"/>
    <cellStyle name="Millares [0] 3 2 4" xfId="250"/>
    <cellStyle name="Millares [0] 3 3" xfId="17"/>
    <cellStyle name="Millares [0] 3 3 2" xfId="89"/>
    <cellStyle name="Millares [0] 3 3 2 2" xfId="312"/>
    <cellStyle name="Millares [0] 3 3 3" xfId="163"/>
    <cellStyle name="Millares [0] 3 3 3 2" xfId="386"/>
    <cellStyle name="Millares [0] 3 3 4" xfId="240"/>
    <cellStyle name="Millares [0] 3 4" xfId="43"/>
    <cellStyle name="Millares [0] 3 4 2" xfId="115"/>
    <cellStyle name="Millares [0] 3 4 2 2" xfId="338"/>
    <cellStyle name="Millares [0] 3 4 3" xfId="189"/>
    <cellStyle name="Millares [0] 3 4 3 2" xfId="412"/>
    <cellStyle name="Millares [0] 3 4 4" xfId="266"/>
    <cellStyle name="Millares [0] 3 5" xfId="63"/>
    <cellStyle name="Millares [0] 3 5 2" xfId="135"/>
    <cellStyle name="Millares [0] 3 5 2 2" xfId="358"/>
    <cellStyle name="Millares [0] 3 5 3" xfId="209"/>
    <cellStyle name="Millares [0] 3 5 3 2" xfId="432"/>
    <cellStyle name="Millares [0] 3 5 4" xfId="286"/>
    <cellStyle name="Millares [0] 3 6" xfId="78"/>
    <cellStyle name="Millares [0] 3 6 2" xfId="301"/>
    <cellStyle name="Millares [0] 3 7" xfId="152"/>
    <cellStyle name="Millares [0] 3 7 2" xfId="375"/>
    <cellStyle name="Millares [0] 3 8" xfId="225"/>
    <cellStyle name="Millares [0] 4" xfId="9"/>
    <cellStyle name="Millares [0] 4 2" xfId="30"/>
    <cellStyle name="Millares [0] 4 2 2" xfId="102"/>
    <cellStyle name="Millares [0] 4 2 2 2" xfId="325"/>
    <cellStyle name="Millares [0] 4 2 3" xfId="176"/>
    <cellStyle name="Millares [0] 4 2 3 2" xfId="399"/>
    <cellStyle name="Millares [0] 4 2 4" xfId="253"/>
    <cellStyle name="Millares [0] 4 3" xfId="20"/>
    <cellStyle name="Millares [0] 4 3 2" xfId="92"/>
    <cellStyle name="Millares [0] 4 3 2 2" xfId="315"/>
    <cellStyle name="Millares [0] 4 3 3" xfId="166"/>
    <cellStyle name="Millares [0] 4 3 3 2" xfId="389"/>
    <cellStyle name="Millares [0] 4 3 4" xfId="243"/>
    <cellStyle name="Millares [0] 4 4" xfId="46"/>
    <cellStyle name="Millares [0] 4 4 2" xfId="118"/>
    <cellStyle name="Millares [0] 4 4 2 2" xfId="341"/>
    <cellStyle name="Millares [0] 4 4 3" xfId="192"/>
    <cellStyle name="Millares [0] 4 4 3 2" xfId="415"/>
    <cellStyle name="Millares [0] 4 4 4" xfId="269"/>
    <cellStyle name="Millares [0] 4 5" xfId="66"/>
    <cellStyle name="Millares [0] 4 5 2" xfId="138"/>
    <cellStyle name="Millares [0] 4 5 2 2" xfId="361"/>
    <cellStyle name="Millares [0] 4 5 3" xfId="212"/>
    <cellStyle name="Millares [0] 4 5 3 2" xfId="435"/>
    <cellStyle name="Millares [0] 4 5 4" xfId="289"/>
    <cellStyle name="Millares [0] 4 6" xfId="81"/>
    <cellStyle name="Millares [0] 4 6 2" xfId="304"/>
    <cellStyle name="Millares [0] 4 7" xfId="155"/>
    <cellStyle name="Millares [0] 4 7 2" xfId="378"/>
    <cellStyle name="Millares [0] 4 8" xfId="228"/>
    <cellStyle name="Millares 10" xfId="49"/>
    <cellStyle name="Millares 10 2" xfId="121"/>
    <cellStyle name="Millares 10 2 2" xfId="344"/>
    <cellStyle name="Millares 10 3" xfId="195"/>
    <cellStyle name="Millares 10 3 2" xfId="418"/>
    <cellStyle name="Millares 10 4" xfId="272"/>
    <cellStyle name="Millares 11" xfId="50"/>
    <cellStyle name="Millares 11 2" xfId="122"/>
    <cellStyle name="Millares 11 2 2" xfId="345"/>
    <cellStyle name="Millares 11 3" xfId="196"/>
    <cellStyle name="Millares 11 3 2" xfId="419"/>
    <cellStyle name="Millares 11 4" xfId="273"/>
    <cellStyle name="Millares 12" xfId="51"/>
    <cellStyle name="Millares 12 2" xfId="123"/>
    <cellStyle name="Millares 12 2 2" xfId="346"/>
    <cellStyle name="Millares 12 3" xfId="197"/>
    <cellStyle name="Millares 12 3 2" xfId="420"/>
    <cellStyle name="Millares 12 4" xfId="274"/>
    <cellStyle name="Millares 13" xfId="52"/>
    <cellStyle name="Millares 13 2" xfId="124"/>
    <cellStyle name="Millares 13 2 2" xfId="347"/>
    <cellStyle name="Millares 13 3" xfId="198"/>
    <cellStyle name="Millares 13 3 2" xfId="421"/>
    <cellStyle name="Millares 13 4" xfId="275"/>
    <cellStyle name="Millares 14" xfId="53"/>
    <cellStyle name="Millares 14 2" xfId="125"/>
    <cellStyle name="Millares 14 2 2" xfId="348"/>
    <cellStyle name="Millares 14 3" xfId="199"/>
    <cellStyle name="Millares 14 3 2" xfId="422"/>
    <cellStyle name="Millares 14 4" xfId="276"/>
    <cellStyle name="Millares 15" xfId="54"/>
    <cellStyle name="Millares 15 2" xfId="126"/>
    <cellStyle name="Millares 15 2 2" xfId="349"/>
    <cellStyle name="Millares 15 3" xfId="200"/>
    <cellStyle name="Millares 15 3 2" xfId="423"/>
    <cellStyle name="Millares 15 4" xfId="277"/>
    <cellStyle name="Millares 16" xfId="55"/>
    <cellStyle name="Millares 16 2" xfId="127"/>
    <cellStyle name="Millares 16 2 2" xfId="350"/>
    <cellStyle name="Millares 16 3" xfId="201"/>
    <cellStyle name="Millares 16 3 2" xfId="424"/>
    <cellStyle name="Millares 16 4" xfId="278"/>
    <cellStyle name="Millares 17" xfId="56"/>
    <cellStyle name="Millares 17 2" xfId="128"/>
    <cellStyle name="Millares 17 2 2" xfId="351"/>
    <cellStyle name="Millares 17 3" xfId="202"/>
    <cellStyle name="Millares 17 3 2" xfId="425"/>
    <cellStyle name="Millares 17 4" xfId="279"/>
    <cellStyle name="Millares 18" xfId="57"/>
    <cellStyle name="Millares 18 2" xfId="129"/>
    <cellStyle name="Millares 18 2 2" xfId="352"/>
    <cellStyle name="Millares 18 3" xfId="203"/>
    <cellStyle name="Millares 18 3 2" xfId="426"/>
    <cellStyle name="Millares 18 4" xfId="280"/>
    <cellStyle name="Millares 19" xfId="68"/>
    <cellStyle name="Millares 19 2" xfId="140"/>
    <cellStyle name="Millares 19 2 2" xfId="363"/>
    <cellStyle name="Millares 19 3" xfId="214"/>
    <cellStyle name="Millares 19 3 2" xfId="437"/>
    <cellStyle name="Millares 19 4" xfId="291"/>
    <cellStyle name="Millares 2" xfId="32"/>
    <cellStyle name="Millares 2 2" xfId="104"/>
    <cellStyle name="Millares 2 2 2" xfId="327"/>
    <cellStyle name="Millares 2 3" xfId="178"/>
    <cellStyle name="Millares 2 3 2" xfId="401"/>
    <cellStyle name="Millares 2 4" xfId="255"/>
    <cellStyle name="Millares 20" xfId="69"/>
    <cellStyle name="Millares 20 2" xfId="141"/>
    <cellStyle name="Millares 20 2 2" xfId="364"/>
    <cellStyle name="Millares 20 3" xfId="215"/>
    <cellStyle name="Millares 20 3 2" xfId="438"/>
    <cellStyle name="Millares 20 4" xfId="292"/>
    <cellStyle name="Millares 21" xfId="70"/>
    <cellStyle name="Millares 21 2" xfId="142"/>
    <cellStyle name="Millares 21 2 2" xfId="365"/>
    <cellStyle name="Millares 21 3" xfId="216"/>
    <cellStyle name="Millares 21 3 2" xfId="439"/>
    <cellStyle name="Millares 21 4" xfId="293"/>
    <cellStyle name="Millares 22" xfId="71"/>
    <cellStyle name="Millares 22 2" xfId="143"/>
    <cellStyle name="Millares 22 2 2" xfId="366"/>
    <cellStyle name="Millares 22 3" xfId="217"/>
    <cellStyle name="Millares 22 3 2" xfId="440"/>
    <cellStyle name="Millares 22 4" xfId="294"/>
    <cellStyle name="Millares 23" xfId="72"/>
    <cellStyle name="Millares 23 2" xfId="144"/>
    <cellStyle name="Millares 23 2 2" xfId="367"/>
    <cellStyle name="Millares 23 3" xfId="218"/>
    <cellStyle name="Millares 23 3 2" xfId="441"/>
    <cellStyle name="Millares 23 4" xfId="295"/>
    <cellStyle name="Millares 24" xfId="83"/>
    <cellStyle name="Millares 24 2" xfId="306"/>
    <cellStyle name="Millares 25" xfId="146"/>
    <cellStyle name="Millares 25 2" xfId="369"/>
    <cellStyle name="Millares 26" xfId="145"/>
    <cellStyle name="Millares 26 2" xfId="368"/>
    <cellStyle name="Millares 27" xfId="157"/>
    <cellStyle name="Millares 27 2" xfId="380"/>
    <cellStyle name="Millares 28" xfId="219"/>
    <cellStyle name="Millares 28 2" xfId="442"/>
    <cellStyle name="Millares 29" xfId="230"/>
    <cellStyle name="Millares 3" xfId="22"/>
    <cellStyle name="Millares 3 2" xfId="94"/>
    <cellStyle name="Millares 3 2 2" xfId="317"/>
    <cellStyle name="Millares 3 3" xfId="168"/>
    <cellStyle name="Millares 3 3 2" xfId="391"/>
    <cellStyle name="Millares 3 4" xfId="245"/>
    <cellStyle name="Millares 30" xfId="232"/>
    <cellStyle name="Millares 31" xfId="234"/>
    <cellStyle name="Millares 32" xfId="443"/>
    <cellStyle name="Millares 33" xfId="462"/>
    <cellStyle name="Millares 34" xfId="444"/>
    <cellStyle name="Millares 35" xfId="233"/>
    <cellStyle name="Millares 36" xfId="463"/>
    <cellStyle name="Millares 37" xfId="457"/>
    <cellStyle name="Millares 38" xfId="445"/>
    <cellStyle name="Millares 39" xfId="453"/>
    <cellStyle name="Millares 4" xfId="33"/>
    <cellStyle name="Millares 4 2" xfId="105"/>
    <cellStyle name="Millares 4 2 2" xfId="328"/>
    <cellStyle name="Millares 4 3" xfId="179"/>
    <cellStyle name="Millares 4 3 2" xfId="402"/>
    <cellStyle name="Millares 4 4" xfId="256"/>
    <cellStyle name="Millares 40" xfId="447"/>
    <cellStyle name="Millares 41" xfId="451"/>
    <cellStyle name="Millares 42" xfId="461"/>
    <cellStyle name="Millares 43" xfId="456"/>
    <cellStyle name="Millares 44" xfId="455"/>
    <cellStyle name="Millares 45" xfId="458"/>
    <cellStyle name="Millares 46" xfId="459"/>
    <cellStyle name="Millares 47" xfId="450"/>
    <cellStyle name="Millares 48" xfId="460"/>
    <cellStyle name="Millares 49" xfId="449"/>
    <cellStyle name="Millares 5" xfId="34"/>
    <cellStyle name="Millares 5 2" xfId="106"/>
    <cellStyle name="Millares 5 2 2" xfId="329"/>
    <cellStyle name="Millares 5 3" xfId="180"/>
    <cellStyle name="Millares 5 3 2" xfId="403"/>
    <cellStyle name="Millares 5 4" xfId="257"/>
    <cellStyle name="Millares 50" xfId="446"/>
    <cellStyle name="Millares 51" xfId="448"/>
    <cellStyle name="Millares 52" xfId="464"/>
    <cellStyle name="Millares 53" xfId="452"/>
    <cellStyle name="Millares 54" xfId="454"/>
    <cellStyle name="Millares 6" xfId="35"/>
    <cellStyle name="Millares 6 2" xfId="107"/>
    <cellStyle name="Millares 6 2 2" xfId="330"/>
    <cellStyle name="Millares 6 3" xfId="181"/>
    <cellStyle name="Millares 6 3 2" xfId="404"/>
    <cellStyle name="Millares 6 4" xfId="258"/>
    <cellStyle name="Millares 7" xfId="36"/>
    <cellStyle name="Millares 7 2" xfId="108"/>
    <cellStyle name="Millares 7 2 2" xfId="331"/>
    <cellStyle name="Millares 7 3" xfId="182"/>
    <cellStyle name="Millares 7 3 2" xfId="405"/>
    <cellStyle name="Millares 7 4" xfId="259"/>
    <cellStyle name="Millares 8" xfId="37"/>
    <cellStyle name="Millares 8 2" xfId="109"/>
    <cellStyle name="Millares 8 2 2" xfId="332"/>
    <cellStyle name="Millares 8 3" xfId="183"/>
    <cellStyle name="Millares 8 3 2" xfId="406"/>
    <cellStyle name="Millares 8 4" xfId="260"/>
    <cellStyle name="Millares 9" xfId="48"/>
    <cellStyle name="Millares 9 2" xfId="120"/>
    <cellStyle name="Millares 9 2 2" xfId="343"/>
    <cellStyle name="Millares 9 3" xfId="194"/>
    <cellStyle name="Millares 9 3 2" xfId="417"/>
    <cellStyle name="Millares 9 4" xfId="271"/>
    <cellStyle name="Normal" xfId="0" builtinId="0"/>
    <cellStyle name="Normal 10" xfId="220"/>
    <cellStyle name="Normal 2" xfId="2"/>
    <cellStyle name="Normal 2 10" xfId="148"/>
    <cellStyle name="Normal 2 10 2" xfId="371"/>
    <cellStyle name="Normal 2 11" xfId="221"/>
    <cellStyle name="Normal 2 2" xfId="4"/>
    <cellStyle name="Normal 2 2 2" xfId="25"/>
    <cellStyle name="Normal 2 2 2 2" xfId="97"/>
    <cellStyle name="Normal 2 2 2 2 2" xfId="320"/>
    <cellStyle name="Normal 2 2 2 3" xfId="171"/>
    <cellStyle name="Normal 2 2 2 3 2" xfId="394"/>
    <cellStyle name="Normal 2 2 2 4" xfId="248"/>
    <cellStyle name="Normal 2 2 3" xfId="15"/>
    <cellStyle name="Normal 2 2 3 2" xfId="87"/>
    <cellStyle name="Normal 2 2 3 2 2" xfId="310"/>
    <cellStyle name="Normal 2 2 3 3" xfId="161"/>
    <cellStyle name="Normal 2 2 3 3 2" xfId="384"/>
    <cellStyle name="Normal 2 2 3 4" xfId="238"/>
    <cellStyle name="Normal 2 2 4" xfId="41"/>
    <cellStyle name="Normal 2 2 4 2" xfId="113"/>
    <cellStyle name="Normal 2 2 4 2 2" xfId="336"/>
    <cellStyle name="Normal 2 2 4 3" xfId="187"/>
    <cellStyle name="Normal 2 2 4 3 2" xfId="410"/>
    <cellStyle name="Normal 2 2 4 4" xfId="264"/>
    <cellStyle name="Normal 2 2 5" xfId="61"/>
    <cellStyle name="Normal 2 2 5 2" xfId="133"/>
    <cellStyle name="Normal 2 2 5 2 2" xfId="356"/>
    <cellStyle name="Normal 2 2 5 3" xfId="207"/>
    <cellStyle name="Normal 2 2 5 3 2" xfId="430"/>
    <cellStyle name="Normal 2 2 5 4" xfId="284"/>
    <cellStyle name="Normal 2 2 6" xfId="76"/>
    <cellStyle name="Normal 2 2 6 2" xfId="299"/>
    <cellStyle name="Normal 2 2 7" xfId="150"/>
    <cellStyle name="Normal 2 2 7 2" xfId="373"/>
    <cellStyle name="Normal 2 2 8" xfId="223"/>
    <cellStyle name="Normal 2 3" xfId="7"/>
    <cellStyle name="Normal 2 3 2" xfId="28"/>
    <cellStyle name="Normal 2 3 2 2" xfId="100"/>
    <cellStyle name="Normal 2 3 2 2 2" xfId="323"/>
    <cellStyle name="Normal 2 3 2 3" xfId="174"/>
    <cellStyle name="Normal 2 3 2 3 2" xfId="397"/>
    <cellStyle name="Normal 2 3 2 4" xfId="251"/>
    <cellStyle name="Normal 2 3 3" xfId="18"/>
    <cellStyle name="Normal 2 3 3 2" xfId="90"/>
    <cellStyle name="Normal 2 3 3 2 2" xfId="313"/>
    <cellStyle name="Normal 2 3 3 3" xfId="164"/>
    <cellStyle name="Normal 2 3 3 3 2" xfId="387"/>
    <cellStyle name="Normal 2 3 3 4" xfId="241"/>
    <cellStyle name="Normal 2 3 4" xfId="44"/>
    <cellStyle name="Normal 2 3 4 2" xfId="116"/>
    <cellStyle name="Normal 2 3 4 2 2" xfId="339"/>
    <cellStyle name="Normal 2 3 4 3" xfId="190"/>
    <cellStyle name="Normal 2 3 4 3 2" xfId="413"/>
    <cellStyle name="Normal 2 3 4 4" xfId="267"/>
    <cellStyle name="Normal 2 3 5" xfId="64"/>
    <cellStyle name="Normal 2 3 5 2" xfId="136"/>
    <cellStyle name="Normal 2 3 5 2 2" xfId="359"/>
    <cellStyle name="Normal 2 3 5 3" xfId="210"/>
    <cellStyle name="Normal 2 3 5 3 2" xfId="433"/>
    <cellStyle name="Normal 2 3 5 4" xfId="287"/>
    <cellStyle name="Normal 2 3 6" xfId="79"/>
    <cellStyle name="Normal 2 3 6 2" xfId="302"/>
    <cellStyle name="Normal 2 3 7" xfId="153"/>
    <cellStyle name="Normal 2 3 7 2" xfId="376"/>
    <cellStyle name="Normal 2 3 8" xfId="226"/>
    <cellStyle name="Normal 2 4" xfId="10"/>
    <cellStyle name="Normal 2 4 2" xfId="31"/>
    <cellStyle name="Normal 2 4 2 2" xfId="103"/>
    <cellStyle name="Normal 2 4 2 2 2" xfId="326"/>
    <cellStyle name="Normal 2 4 2 3" xfId="177"/>
    <cellStyle name="Normal 2 4 2 3 2" xfId="400"/>
    <cellStyle name="Normal 2 4 2 4" xfId="254"/>
    <cellStyle name="Normal 2 4 3" xfId="21"/>
    <cellStyle name="Normal 2 4 3 2" xfId="93"/>
    <cellStyle name="Normal 2 4 3 2 2" xfId="316"/>
    <cellStyle name="Normal 2 4 3 3" xfId="167"/>
    <cellStyle name="Normal 2 4 3 3 2" xfId="390"/>
    <cellStyle name="Normal 2 4 3 4" xfId="244"/>
    <cellStyle name="Normal 2 4 4" xfId="47"/>
    <cellStyle name="Normal 2 4 4 2" xfId="119"/>
    <cellStyle name="Normal 2 4 4 2 2" xfId="342"/>
    <cellStyle name="Normal 2 4 4 3" xfId="193"/>
    <cellStyle name="Normal 2 4 4 3 2" xfId="416"/>
    <cellStyle name="Normal 2 4 4 4" xfId="270"/>
    <cellStyle name="Normal 2 4 5" xfId="67"/>
    <cellStyle name="Normal 2 4 5 2" xfId="139"/>
    <cellStyle name="Normal 2 4 5 2 2" xfId="362"/>
    <cellStyle name="Normal 2 4 5 3" xfId="213"/>
    <cellStyle name="Normal 2 4 5 3 2" xfId="436"/>
    <cellStyle name="Normal 2 4 5 4" xfId="290"/>
    <cellStyle name="Normal 2 4 6" xfId="82"/>
    <cellStyle name="Normal 2 4 6 2" xfId="305"/>
    <cellStyle name="Normal 2 4 7" xfId="156"/>
    <cellStyle name="Normal 2 4 7 2" xfId="379"/>
    <cellStyle name="Normal 2 4 8" xfId="229"/>
    <cellStyle name="Normal 2 5" xfId="23"/>
    <cellStyle name="Normal 2 5 2" xfId="95"/>
    <cellStyle name="Normal 2 5 2 2" xfId="318"/>
    <cellStyle name="Normal 2 5 3" xfId="169"/>
    <cellStyle name="Normal 2 5 3 2" xfId="392"/>
    <cellStyle name="Normal 2 5 4" xfId="246"/>
    <cellStyle name="Normal 2 6" xfId="13"/>
    <cellStyle name="Normal 2 6 2" xfId="85"/>
    <cellStyle name="Normal 2 6 2 2" xfId="308"/>
    <cellStyle name="Normal 2 6 3" xfId="159"/>
    <cellStyle name="Normal 2 6 3 2" xfId="382"/>
    <cellStyle name="Normal 2 6 4" xfId="236"/>
    <cellStyle name="Normal 2 7" xfId="39"/>
    <cellStyle name="Normal 2 7 2" xfId="111"/>
    <cellStyle name="Normal 2 7 2 2" xfId="334"/>
    <cellStyle name="Normal 2 7 3" xfId="185"/>
    <cellStyle name="Normal 2 7 3 2" xfId="408"/>
    <cellStyle name="Normal 2 7 4" xfId="262"/>
    <cellStyle name="Normal 2 8" xfId="59"/>
    <cellStyle name="Normal 2 8 2" xfId="131"/>
    <cellStyle name="Normal 2 8 2 2" xfId="354"/>
    <cellStyle name="Normal 2 8 3" xfId="205"/>
    <cellStyle name="Normal 2 8 3 2" xfId="428"/>
    <cellStyle name="Normal 2 8 4" xfId="282"/>
    <cellStyle name="Normal 2 9" xfId="74"/>
    <cellStyle name="Normal 2 9 2" xfId="297"/>
    <cellStyle name="Normal 3" xfId="5"/>
    <cellStyle name="Normal 3 2" xfId="26"/>
    <cellStyle name="Normal 3 2 2" xfId="98"/>
    <cellStyle name="Normal 3 2 2 2" xfId="321"/>
    <cellStyle name="Normal 3 2 3" xfId="172"/>
    <cellStyle name="Normal 3 2 3 2" xfId="395"/>
    <cellStyle name="Normal 3 2 4" xfId="249"/>
    <cellStyle name="Normal 3 3" xfId="16"/>
    <cellStyle name="Normal 3 3 2" xfId="88"/>
    <cellStyle name="Normal 3 3 2 2" xfId="311"/>
    <cellStyle name="Normal 3 3 3" xfId="162"/>
    <cellStyle name="Normal 3 3 3 2" xfId="385"/>
    <cellStyle name="Normal 3 3 4" xfId="239"/>
    <cellStyle name="Normal 3 4" xfId="42"/>
    <cellStyle name="Normal 3 4 2" xfId="114"/>
    <cellStyle name="Normal 3 4 2 2" xfId="337"/>
    <cellStyle name="Normal 3 4 3" xfId="188"/>
    <cellStyle name="Normal 3 4 3 2" xfId="411"/>
    <cellStyle name="Normal 3 4 4" xfId="265"/>
    <cellStyle name="Normal 3 5" xfId="62"/>
    <cellStyle name="Normal 3 5 2" xfId="134"/>
    <cellStyle name="Normal 3 5 2 2" xfId="357"/>
    <cellStyle name="Normal 3 5 3" xfId="208"/>
    <cellStyle name="Normal 3 5 3 2" xfId="431"/>
    <cellStyle name="Normal 3 5 4" xfId="285"/>
    <cellStyle name="Normal 3 6" xfId="77"/>
    <cellStyle name="Normal 3 6 2" xfId="300"/>
    <cellStyle name="Normal 3 7" xfId="151"/>
    <cellStyle name="Normal 3 7 2" xfId="374"/>
    <cellStyle name="Normal 3 8" xfId="224"/>
    <cellStyle name="Normal 4" xfId="8"/>
    <cellStyle name="Normal 4 2" xfId="29"/>
    <cellStyle name="Normal 4 2 2" xfId="101"/>
    <cellStyle name="Normal 4 2 2 2" xfId="324"/>
    <cellStyle name="Normal 4 2 3" xfId="175"/>
    <cellStyle name="Normal 4 2 3 2" xfId="398"/>
    <cellStyle name="Normal 4 2 4" xfId="252"/>
    <cellStyle name="Normal 4 3" xfId="19"/>
    <cellStyle name="Normal 4 3 2" xfId="91"/>
    <cellStyle name="Normal 4 3 2 2" xfId="314"/>
    <cellStyle name="Normal 4 3 3" xfId="165"/>
    <cellStyle name="Normal 4 3 3 2" xfId="388"/>
    <cellStyle name="Normal 4 3 4" xfId="242"/>
    <cellStyle name="Normal 4 4" xfId="45"/>
    <cellStyle name="Normal 4 4 2" xfId="117"/>
    <cellStyle name="Normal 4 4 2 2" xfId="340"/>
    <cellStyle name="Normal 4 4 3" xfId="191"/>
    <cellStyle name="Normal 4 4 3 2" xfId="414"/>
    <cellStyle name="Normal 4 4 4" xfId="268"/>
    <cellStyle name="Normal 4 5" xfId="65"/>
    <cellStyle name="Normal 4 5 2" xfId="137"/>
    <cellStyle name="Normal 4 5 2 2" xfId="360"/>
    <cellStyle name="Normal 4 5 3" xfId="211"/>
    <cellStyle name="Normal 4 5 3 2" xfId="434"/>
    <cellStyle name="Normal 4 5 4" xfId="288"/>
    <cellStyle name="Normal 4 6" xfId="80"/>
    <cellStyle name="Normal 4 6 2" xfId="303"/>
    <cellStyle name="Normal 4 7" xfId="154"/>
    <cellStyle name="Normal 4 7 2" xfId="377"/>
    <cellStyle name="Normal 4 8" xfId="227"/>
    <cellStyle name="Normal 5" xfId="12"/>
    <cellStyle name="Normal 5 2" xfId="84"/>
    <cellStyle name="Normal 5 2 2" xfId="307"/>
    <cellStyle name="Normal 5 3" xfId="158"/>
    <cellStyle name="Normal 5 3 2" xfId="381"/>
    <cellStyle name="Normal 5 4" xfId="235"/>
    <cellStyle name="Normal 6" xfId="38"/>
    <cellStyle name="Normal 6 2" xfId="110"/>
    <cellStyle name="Normal 6 2 2" xfId="333"/>
    <cellStyle name="Normal 6 3" xfId="184"/>
    <cellStyle name="Normal 6 3 2" xfId="407"/>
    <cellStyle name="Normal 6 4" xfId="261"/>
    <cellStyle name="Normal 7" xfId="58"/>
    <cellStyle name="Normal 7 2" xfId="130"/>
    <cellStyle name="Normal 7 2 2" xfId="353"/>
    <cellStyle name="Normal 7 3" xfId="204"/>
    <cellStyle name="Normal 7 3 2" xfId="427"/>
    <cellStyle name="Normal 7 4" xfId="281"/>
    <cellStyle name="Normal 8" xfId="73"/>
    <cellStyle name="Normal 8 2" xfId="296"/>
    <cellStyle name="Normal 9" xfId="147"/>
    <cellStyle name="Normal 9 2" xfId="370"/>
    <cellStyle name="Porcentaje 2" xfId="2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s-PY" sz="1200"/>
              <a:t>Clasificación</a:t>
            </a:r>
            <a:r>
              <a:rPr lang="es-PY" sz="1200" baseline="0"/>
              <a:t> de OEE por Grado de cumplimiento de lo que establece </a:t>
            </a:r>
          </a:p>
          <a:p>
            <a:pPr>
              <a:defRPr sz="1200" b="1" i="0" u="none" strike="noStrike" kern="1200" cap="all" baseline="0">
                <a:solidFill>
                  <a:schemeClr val="tx1">
                    <a:lumMod val="65000"/>
                    <a:lumOff val="35000"/>
                  </a:schemeClr>
                </a:solidFill>
                <a:latin typeface="+mn-lt"/>
                <a:ea typeface="+mn-ea"/>
                <a:cs typeface="+mn-cs"/>
              </a:defRPr>
            </a:pPr>
            <a:r>
              <a:rPr lang="es-PY" sz="1200" baseline="0"/>
              <a:t>la Ley 2479/04 y la Ley 3585/08 </a:t>
            </a:r>
            <a:endParaRPr lang="es-PY" sz="1200"/>
          </a:p>
        </c:rich>
      </c:tx>
      <c:layout/>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54AF-4511-8B6C-C60B30352B90}"/>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54AF-4511-8B6C-C60B30352B90}"/>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54AF-4511-8B6C-C60B30352B90}"/>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54AF-4511-8B6C-C60B30352B90}"/>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4AF-4511-8B6C-C60B30352B90}"/>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4AF-4511-8B6C-C60B30352B90}"/>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54AF-4511-8B6C-C60B30352B90}"/>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54AF-4511-8B6C-C60B30352B9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106 del Anexo A del Decreto 4780/21</c:v>
                </c:pt>
              </c:strCache>
            </c:strRef>
          </c:cat>
          <c:val>
            <c:numRef>
              <c:f>'[1]Resumen OEE'!$C$5:$C$8</c:f>
              <c:numCache>
                <c:formatCode>General</c:formatCode>
                <c:ptCount val="4"/>
                <c:pt idx="0">
                  <c:v>22</c:v>
                </c:pt>
                <c:pt idx="1">
                  <c:v>215</c:v>
                </c:pt>
                <c:pt idx="2">
                  <c:v>159</c:v>
                </c:pt>
                <c:pt idx="3">
                  <c:v>29</c:v>
                </c:pt>
              </c:numCache>
            </c:numRef>
          </c:val>
          <c:extLst xmlns:c16r2="http://schemas.microsoft.com/office/drawing/2015/06/chart">
            <c:ext xmlns:c16="http://schemas.microsoft.com/office/drawing/2014/chart" uri="{C3380CC4-5D6E-409C-BE32-E72D297353CC}">
              <c16:uniqueId val="{00000008-54AF-4511-8B6C-C60B30352B90}"/>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568E-4644-BA78-42D800C5D369}"/>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568E-4644-BA78-42D800C5D369}"/>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568E-4644-BA78-42D800C5D369}"/>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568E-4644-BA78-42D800C5D369}"/>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568E-4644-BA78-42D800C5D369}"/>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568E-4644-BA78-42D800C5D369}"/>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[2]RESUMEN!$B$4:$B$6</c:f>
              <c:strCache>
                <c:ptCount val="3"/>
                <c:pt idx="0">
                  <c:v>100 % DE CUMPLIMIENTO</c:v>
                </c:pt>
                <c:pt idx="1">
                  <c:v>CUMPLIMIENTO INTERMEDIO</c:v>
                </c:pt>
                <c:pt idx="2">
                  <c:v>NO CUMPLEN</c:v>
                </c:pt>
              </c:strCache>
            </c:strRef>
          </c:cat>
          <c:val>
            <c:numRef>
              <c:f>[2]RESUMEN!$C$4:$C$6</c:f>
              <c:numCache>
                <c:formatCode>General</c:formatCode>
                <c:ptCount val="3"/>
                <c:pt idx="0">
                  <c:v>122</c:v>
                </c:pt>
                <c:pt idx="1">
                  <c:v>300</c:v>
                </c:pt>
                <c:pt idx="2">
                  <c:v>15</c:v>
                </c:pt>
              </c:numCache>
            </c:numRef>
          </c:val>
          <c:extLst xmlns:c16r2="http://schemas.microsoft.com/office/drawing/2015/06/chart">
            <c:ext xmlns:c16="http://schemas.microsoft.com/office/drawing/2014/chart" uri="{C3380CC4-5D6E-409C-BE32-E72D297353CC}">
              <c16:uniqueId val="{00000006-568E-4644-BA78-42D800C5D369}"/>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a:t>
            </a:r>
            <a:r>
              <a:rPr lang="es-PY" baseline="0"/>
              <a:t> del 01 de julio</a:t>
            </a:r>
            <a:r>
              <a:rPr lang="es-PY"/>
              <a:t> al 30</a:t>
            </a:r>
            <a:r>
              <a:rPr lang="es-PY" baseline="0"/>
              <a:t> </a:t>
            </a:r>
            <a:r>
              <a:rPr lang="es-PY"/>
              <a:t>de setiembre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F03B-4225-8E46-5D2AE769C9E4}"/>
            </c:ext>
          </c:extLst>
        </c:ser>
        <c:ser>
          <c:idx val="1"/>
          <c:order val="1"/>
          <c:spPr>
            <a:solidFill>
              <a:schemeClr val="accent2"/>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F03B-4225-8E46-5D2AE769C9E4}"/>
            </c:ext>
          </c:extLst>
        </c:ser>
        <c:dLbls>
          <c:showLegendKey val="0"/>
          <c:showVal val="0"/>
          <c:showCatName val="0"/>
          <c:showSerName val="0"/>
          <c:showPercent val="0"/>
          <c:showBubbleSize val="0"/>
        </c:dLbls>
        <c:gapWidth val="219"/>
        <c:overlap val="-27"/>
        <c:axId val="126351616"/>
        <c:axId val="126357504"/>
      </c:barChart>
      <c:catAx>
        <c:axId val="1263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6357504"/>
        <c:crosses val="autoZero"/>
        <c:auto val="1"/>
        <c:lblAlgn val="ctr"/>
        <c:lblOffset val="100"/>
        <c:noMultiLvlLbl val="0"/>
      </c:catAx>
      <c:valAx>
        <c:axId val="126357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635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lumMod val="65000"/>
                    <a:lumOff val="35000"/>
                  </a:schemeClr>
                </a:solidFill>
                <a:latin typeface="+mn-lt"/>
                <a:ea typeface="+mn-ea"/>
                <a:cs typeface="+mn-cs"/>
              </a:defRPr>
            </a:pPr>
            <a:r>
              <a:rPr lang="es-PY" sz="1100"/>
              <a:t>Clasificación</a:t>
            </a:r>
            <a:r>
              <a:rPr lang="es-PY" sz="1100" baseline="0"/>
              <a:t> de OEE por Grado de cumplimiento de lo que establece </a:t>
            </a:r>
          </a:p>
          <a:p>
            <a:pPr>
              <a:defRPr sz="1100" b="1" i="0" u="none" strike="noStrike" kern="1200" cap="all" baseline="0">
                <a:solidFill>
                  <a:schemeClr val="tx1">
                    <a:lumMod val="65000"/>
                    <a:lumOff val="35000"/>
                  </a:schemeClr>
                </a:solidFill>
                <a:latin typeface="+mn-lt"/>
                <a:ea typeface="+mn-ea"/>
                <a:cs typeface="+mn-cs"/>
              </a:defRPr>
            </a:pPr>
            <a:r>
              <a:rPr lang="es-PY" sz="1100" baseline="0"/>
              <a:t>la Ley 2479/04 y la Ley 3585/08 </a:t>
            </a:r>
            <a:endParaRPr lang="es-PY" sz="1100"/>
          </a:p>
        </c:rich>
      </c:tx>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1A94-40E4-89C0-288BCCC787CF}"/>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1A94-40E4-89C0-288BCCC787CF}"/>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1A94-40E4-89C0-288BCCC787CF}"/>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1A94-40E4-89C0-288BCCC787CF}"/>
              </c:ext>
            </c:extLst>
          </c:dPt>
          <c:dLbls>
            <c:dLbl>
              <c:idx val="0"/>
              <c:layout>
                <c:manualLayout>
                  <c:x val="0.18206134023456857"/>
                  <c:y val="-0.10122472378707241"/>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94-40E4-89C0-288BCCC787CF}"/>
                </c:ext>
              </c:extLst>
            </c:dLbl>
            <c:dLbl>
              <c:idx val="1"/>
              <c:layout>
                <c:manualLayout>
                  <c:x val="0.13471005634785163"/>
                  <c:y val="-7.6592461021157354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A94-40E4-89C0-288BCCC787CF}"/>
                </c:ext>
              </c:extLst>
            </c:dLbl>
            <c:dLbl>
              <c:idx val="2"/>
              <c:layout>
                <c:manualLayout>
                  <c:x val="-0.19479485344052277"/>
                  <c:y val="-4.95340401131487E-2"/>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A94-40E4-89C0-288BCCC787CF}"/>
                </c:ext>
              </c:extLst>
            </c:dLbl>
            <c:dLbl>
              <c:idx val="3"/>
              <c:layout>
                <c:manualLayout>
                  <c:x val="-0.20048572949360352"/>
                  <c:y val="-0.13388420041241267"/>
                </c:manualLayout>
              </c:layout>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A94-40E4-89C0-288BCCC787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E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'[1]Resumen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106 del Anexo A del Decreto 4780/21</c:v>
                </c:pt>
              </c:strCache>
            </c:strRef>
          </c:cat>
          <c:val>
            <c:numRef>
              <c:f>'[1]Resumen OEE'!$C$5:$C$8</c:f>
              <c:numCache>
                <c:formatCode>General</c:formatCode>
                <c:ptCount val="4"/>
                <c:pt idx="0">
                  <c:v>22</c:v>
                </c:pt>
                <c:pt idx="1">
                  <c:v>215</c:v>
                </c:pt>
                <c:pt idx="2">
                  <c:v>159</c:v>
                </c:pt>
                <c:pt idx="3">
                  <c:v>29</c:v>
                </c:pt>
              </c:numCache>
            </c:numRef>
          </c:val>
          <c:extLst xmlns:c16r2="http://schemas.microsoft.com/office/drawing/2015/06/chart">
            <c:ext xmlns:c16="http://schemas.microsoft.com/office/drawing/2014/chart" uri="{C3380CC4-5D6E-409C-BE32-E72D297353CC}">
              <c16:uniqueId val="{00000008-1A94-40E4-89C0-288BCCC787CF}"/>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xmlns:c16r2="http://schemas.microsoft.com/office/drawing/2015/06/chart">
              <c:ext xmlns:c16="http://schemas.microsoft.com/office/drawing/2014/chart" uri="{C3380CC4-5D6E-409C-BE32-E72D297353CC}">
                <c16:uniqueId val="{00000001-5937-427F-A085-ECD48D068842}"/>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5937-427F-A085-ECD48D068842}"/>
              </c:ext>
            </c:extLst>
          </c:dPt>
          <c:dPt>
            <c:idx val="2"/>
            <c:bubble3D val="0"/>
            <c:spPr>
              <a:solidFill>
                <a:schemeClr val="accent2">
                  <a:lumMod val="60000"/>
                  <a:lumOff val="40000"/>
                </a:schemeClr>
              </a:solidFill>
            </c:spPr>
            <c:extLst xmlns:c16r2="http://schemas.microsoft.com/office/drawing/2015/06/chart">
              <c:ext xmlns:c16="http://schemas.microsoft.com/office/drawing/2014/chart" uri="{C3380CC4-5D6E-409C-BE32-E72D297353CC}">
                <c16:uniqueId val="{00000005-5937-427F-A085-ECD48D068842}"/>
              </c:ext>
            </c:extLst>
          </c:dPt>
          <c:dLbls>
            <c:dLbl>
              <c:idx val="0"/>
              <c:layout>
                <c:manualLayout>
                  <c:x val="1.5322144137923361E-2"/>
                  <c:y val="-4.4504350466960857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937-427F-A085-ECD48D068842}"/>
                </c:ext>
              </c:extLst>
            </c:dLbl>
            <c:dLbl>
              <c:idx val="1"/>
              <c:layout>
                <c:manualLayout>
                  <c:x val="0.10879550947220709"/>
                  <c:y val="8.9646128847945553E-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37-427F-A085-ECD48D068842}"/>
                </c:ext>
              </c:extLst>
            </c:dLbl>
            <c:dLbl>
              <c:idx val="2"/>
              <c:layout>
                <c:manualLayout>
                  <c:x val="-3.4817776490809943E-2"/>
                  <c:y val="-3.1950752473786535E-3"/>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37-427F-A085-ECD48D068842}"/>
                </c:ext>
              </c:extLst>
            </c:dLbl>
            <c:spPr>
              <a:noFill/>
              <a:ln>
                <a:noFill/>
              </a:ln>
              <a:effectLst/>
            </c:spPr>
            <c:txPr>
              <a:bodyPr/>
              <a:lstStyle/>
              <a:p>
                <a:pPr>
                  <a:defRPr lang="es-ES" b="1"/>
                </a:pPr>
                <a:endParaRPr lang="es-E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[4]RESUMEN!$B$4:$B$6</c:f>
              <c:strCache>
                <c:ptCount val="3"/>
                <c:pt idx="0">
                  <c:v>100 % DE CUMPLIMIENTO</c:v>
                </c:pt>
                <c:pt idx="1">
                  <c:v>CUMPLIMIENTO INTERMEDIO</c:v>
                </c:pt>
                <c:pt idx="2">
                  <c:v>NO CUMPLEN</c:v>
                </c:pt>
              </c:strCache>
            </c:strRef>
          </c:cat>
          <c:val>
            <c:numRef>
              <c:f>[4]RESUMEN!$C$4:$C$6</c:f>
              <c:numCache>
                <c:formatCode>General</c:formatCode>
                <c:ptCount val="3"/>
                <c:pt idx="0">
                  <c:v>140</c:v>
                </c:pt>
                <c:pt idx="1">
                  <c:v>267</c:v>
                </c:pt>
                <c:pt idx="2">
                  <c:v>28</c:v>
                </c:pt>
              </c:numCache>
            </c:numRef>
          </c:val>
          <c:extLst xmlns:c16r2="http://schemas.microsoft.com/office/drawing/2015/06/chart">
            <c:ext xmlns:c16="http://schemas.microsoft.com/office/drawing/2014/chart" uri="{C3380CC4-5D6E-409C-BE32-E72D297353CC}">
              <c16:uniqueId val="{00000006-5937-427F-A085-ECD48D068842}"/>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Ejecucion Presupuestaria al 31 de marzo de 2022</a:t>
            </a:r>
          </a:p>
          <a:p>
            <a:pPr>
              <a:defRPr sz="1400" b="0" i="0" u="none" strike="noStrike" kern="1200" spc="0" baseline="0">
                <a:solidFill>
                  <a:schemeClr val="tx1">
                    <a:lumMod val="65000"/>
                    <a:lumOff val="35000"/>
                  </a:schemeClr>
                </a:solidFill>
                <a:latin typeface="+mn-lt"/>
                <a:ea typeface="+mn-ea"/>
                <a:cs typeface="+mn-cs"/>
              </a:defRPr>
            </a:pPr>
            <a:r>
              <a:rPr lang="es-PY"/>
              <a:t>(en miles de guaraníes)</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[3]Hoja1!$D$159:$D$165</c:f>
              <c:numCache>
                <c:formatCode>General</c:formatCode>
                <c:ptCount val="7"/>
                <c:pt idx="0">
                  <c:v>0</c:v>
                </c:pt>
                <c:pt idx="1">
                  <c:v>11371145.025</c:v>
                </c:pt>
                <c:pt idx="2">
                  <c:v>1365526.9240000001</c:v>
                </c:pt>
                <c:pt idx="3">
                  <c:v>17000</c:v>
                </c:pt>
                <c:pt idx="4">
                  <c:v>70000</c:v>
                </c:pt>
                <c:pt idx="5">
                  <c:v>427734.261</c:v>
                </c:pt>
                <c:pt idx="6">
                  <c:v>7890.1</c:v>
                </c:pt>
              </c:numCache>
            </c:numRef>
          </c:val>
          <c:extLst xmlns:c16r2="http://schemas.microsoft.com/office/drawing/2015/06/chart">
            <c:ext xmlns:c16="http://schemas.microsoft.com/office/drawing/2014/chart" uri="{C3380CC4-5D6E-409C-BE32-E72D297353CC}">
              <c16:uniqueId val="{00000000-623C-4567-A918-86CE70D5C930}"/>
            </c:ext>
          </c:extLst>
        </c:ser>
        <c:ser>
          <c:idx val="1"/>
          <c:order val="1"/>
          <c:spPr>
            <a:solidFill>
              <a:schemeClr val="accent2"/>
            </a:solidFill>
            <a:ln>
              <a:noFill/>
            </a:ln>
            <a:effectLst/>
          </c:spPr>
          <c:invertIfNegative val="0"/>
          <c:cat>
            <c:strRef>
              <c:f>[3]Hoja1!$C$159:$C$165</c:f>
              <c:strCache>
                <c:ptCount val="7"/>
                <c:pt idx="0">
                  <c:v>Niveles </c:v>
                </c:pt>
                <c:pt idx="1">
                  <c:v>Servicios Personales </c:v>
                </c:pt>
                <c:pt idx="2">
                  <c:v>Servicios no Personales </c:v>
                </c:pt>
                <c:pt idx="3">
                  <c:v>Bienes de Consumo e Insumos </c:v>
                </c:pt>
                <c:pt idx="4">
                  <c:v>Inversion Fisica</c:v>
                </c:pt>
                <c:pt idx="5">
                  <c:v>Transferencias</c:v>
                </c:pt>
                <c:pt idx="6">
                  <c:v>Otros Gastos </c:v>
                </c:pt>
              </c:strCache>
            </c:strRef>
          </c:cat>
          <c:val>
            <c:numRef>
              <c:f>[3]Hoja1!$E$159:$E$165</c:f>
              <c:numCache>
                <c:formatCode>General</c:formatCode>
                <c:ptCount val="7"/>
                <c:pt idx="0">
                  <c:v>0</c:v>
                </c:pt>
                <c:pt idx="1">
                  <c:v>2540381.33</c:v>
                </c:pt>
                <c:pt idx="2">
                  <c:v>331634.527</c:v>
                </c:pt>
                <c:pt idx="3">
                  <c:v>0</c:v>
                </c:pt>
                <c:pt idx="4">
                  <c:v>67161.8</c:v>
                </c:pt>
                <c:pt idx="5">
                  <c:v>427734.261</c:v>
                </c:pt>
                <c:pt idx="6">
                  <c:v>5892.4</c:v>
                </c:pt>
              </c:numCache>
            </c:numRef>
          </c:val>
          <c:extLst xmlns:c16r2="http://schemas.microsoft.com/office/drawing/2015/06/chart">
            <c:ext xmlns:c16="http://schemas.microsoft.com/office/drawing/2014/chart" uri="{C3380CC4-5D6E-409C-BE32-E72D297353CC}">
              <c16:uniqueId val="{00000001-623C-4567-A918-86CE70D5C930}"/>
            </c:ext>
          </c:extLst>
        </c:ser>
        <c:dLbls>
          <c:showLegendKey val="0"/>
          <c:showVal val="0"/>
          <c:showCatName val="0"/>
          <c:showSerName val="0"/>
          <c:showPercent val="0"/>
          <c:showBubbleSize val="0"/>
        </c:dLbls>
        <c:gapWidth val="219"/>
        <c:overlap val="-27"/>
        <c:axId val="129504768"/>
        <c:axId val="129506304"/>
      </c:barChart>
      <c:catAx>
        <c:axId val="12950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9506304"/>
        <c:crosses val="autoZero"/>
        <c:auto val="1"/>
        <c:lblAlgn val="ctr"/>
        <c:lblOffset val="100"/>
        <c:noMultiLvlLbl val="0"/>
      </c:catAx>
      <c:valAx>
        <c:axId val="129506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9504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200025</xdr:colOff>
      <xdr:row>104</xdr:row>
      <xdr:rowOff>38100</xdr:rowOff>
    </xdr:from>
    <xdr:to>
      <xdr:col>4</xdr:col>
      <xdr:colOff>342900</xdr:colOff>
      <xdr:row>111</xdr:row>
      <xdr:rowOff>314325</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103</xdr:row>
      <xdr:rowOff>1085849</xdr:rowOff>
    </xdr:from>
    <xdr:to>
      <xdr:col>7</xdr:col>
      <xdr:colOff>1209675</xdr:colOff>
      <xdr:row>111</xdr:row>
      <xdr:rowOff>104774</xdr:rowOff>
    </xdr:to>
    <xdr:graphicFrame macro="">
      <xdr:nvGraphicFramePr>
        <xdr:cNvPr id="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15119</xdr:colOff>
      <xdr:row>173</xdr:row>
      <xdr:rowOff>332619</xdr:rowOff>
    </xdr:from>
    <xdr:to>
      <xdr:col>4</xdr:col>
      <xdr:colOff>250950</xdr:colOff>
      <xdr:row>176</xdr:row>
      <xdr:rowOff>907143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476251</xdr:colOff>
      <xdr:row>103</xdr:row>
      <xdr:rowOff>464344</xdr:rowOff>
    </xdr:from>
    <xdr:to>
      <xdr:col>3</xdr:col>
      <xdr:colOff>2143124</xdr:colOff>
      <xdr:row>109</xdr:row>
      <xdr:rowOff>404812</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690563</xdr:colOff>
      <xdr:row>104</xdr:row>
      <xdr:rowOff>154781</xdr:rowOff>
    </xdr:from>
    <xdr:to>
      <xdr:col>7</xdr:col>
      <xdr:colOff>307181</xdr:colOff>
      <xdr:row>109</xdr:row>
      <xdr:rowOff>335756</xdr:rowOff>
    </xdr:to>
    <xdr:graphicFrame macro="">
      <xdr:nvGraphicFramePr>
        <xdr:cNvPr id="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857250</xdr:colOff>
      <xdr:row>169</xdr:row>
      <xdr:rowOff>400050</xdr:rowOff>
    </xdr:from>
    <xdr:to>
      <xdr:col>3</xdr:col>
      <xdr:colOff>2650192</xdr:colOff>
      <xdr:row>173</xdr:row>
      <xdr:rowOff>101173</xdr:rowOff>
    </xdr:to>
    <xdr:graphicFrame macro="">
      <xdr:nvGraphicFramePr>
        <xdr:cNvPr id="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nitez\Desktop\PLANIFICACION\2022\Informes\PcD\PcD_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2\EML%205189\JULIO_2022\Informe_Julio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aneza%20Flores\AppData\Local\Microsoft\Windows\Temporary%20Internet%20Files\Content.Outlook\ZDDCZT5K\Copia%20de%20Primer%20Informe%20Trimestral%202022%20DGAF-%20DOC%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2\EML%205189\ENERO_2022\Informe_Enero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_"/>
      <sheetName val="Resumen OEE"/>
      <sheetName val="ResumenSexado"/>
      <sheetName val="Resumen_Vinculo"/>
      <sheetName val="PIPcD"/>
    </sheetNames>
    <sheetDataSet>
      <sheetData sheetId="0"/>
      <sheetData sheetId="1"/>
      <sheetData sheetId="2"/>
      <sheetData sheetId="3"/>
      <sheetData sheetId="4"/>
      <sheetData sheetId="5">
        <row r="5">
          <cell r="B5" t="str">
            <v>Cuentan con al menos el 5 % de PcD en sus nóminas</v>
          </cell>
          <cell r="C5">
            <v>22</v>
          </cell>
        </row>
        <row r="6">
          <cell r="B6" t="str">
            <v>Cuentan con menos del 5 % de PcD en sus nóminas</v>
          </cell>
          <cell r="C6">
            <v>215</v>
          </cell>
        </row>
        <row r="7">
          <cell r="B7" t="str">
            <v>No cuentan con PcD en sus nóminas</v>
          </cell>
          <cell r="C7">
            <v>159</v>
          </cell>
        </row>
        <row r="8">
          <cell r="B8" t="str">
            <v>No reportan altas y bajas a la SFP, conforme al artículo 106 del Anexo A del Decreto 4780/21</v>
          </cell>
          <cell r="C8">
            <v>29</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122</v>
          </cell>
        </row>
        <row r="5">
          <cell r="B5" t="str">
            <v>CUMPLIMIENTO INTERMEDIO</v>
          </cell>
          <cell r="C5">
            <v>300</v>
          </cell>
        </row>
        <row r="6">
          <cell r="B6" t="str">
            <v>NO CUMPLEN</v>
          </cell>
          <cell r="C6">
            <v>15</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59">
          <cell r="C159" t="str">
            <v xml:space="preserve">Niveles </v>
          </cell>
          <cell r="D159" t="str">
            <v xml:space="preserve">Presupuesto Vigente </v>
          </cell>
          <cell r="E159" t="str">
            <v xml:space="preserve">Ejecutado </v>
          </cell>
        </row>
        <row r="160">
          <cell r="C160" t="str">
            <v xml:space="preserve">Servicios Personales </v>
          </cell>
          <cell r="D160">
            <v>11371145.025</v>
          </cell>
          <cell r="E160">
            <v>2540381.33</v>
          </cell>
        </row>
        <row r="161">
          <cell r="C161" t="str">
            <v xml:space="preserve">Servicios no Personales </v>
          </cell>
          <cell r="D161">
            <v>1365526.9240000001</v>
          </cell>
          <cell r="E161">
            <v>331634.527</v>
          </cell>
        </row>
        <row r="162">
          <cell r="C162" t="str">
            <v xml:space="preserve">Bienes de Consumo e Insumos </v>
          </cell>
          <cell r="D162">
            <v>17000</v>
          </cell>
          <cell r="E162">
            <v>0</v>
          </cell>
        </row>
        <row r="163">
          <cell r="C163" t="str">
            <v>Inversion Fisica</v>
          </cell>
          <cell r="D163">
            <v>70000</v>
          </cell>
          <cell r="E163">
            <v>67161.8</v>
          </cell>
        </row>
        <row r="164">
          <cell r="C164" t="str">
            <v>Transferencias</v>
          </cell>
          <cell r="D164">
            <v>427734.261</v>
          </cell>
          <cell r="E164">
            <v>427734.261</v>
          </cell>
        </row>
        <row r="165">
          <cell r="C165" t="str">
            <v xml:space="preserve">Otros Gastos </v>
          </cell>
          <cell r="D165">
            <v>7890.1</v>
          </cell>
          <cell r="E165">
            <v>5892.4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140</v>
          </cell>
        </row>
        <row r="5">
          <cell r="B5" t="str">
            <v>CUMPLIMIENTO INTERMEDIO</v>
          </cell>
          <cell r="C5">
            <v>267</v>
          </cell>
        </row>
        <row r="6">
          <cell r="B6" t="str">
            <v>NO CUMPLEN</v>
          </cell>
          <cell r="C6">
            <v>28</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fp.gov.py/sfp/noticia/14797-4715-funcionarios-del-pais-seran-beneficiados-con-los-cursos-gratuitos-ofrecidos-por-la-sfpinapp.html"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pagina/144-informacion-minima-52822014.html" TargetMode="External"/><Relationship Id="rId26" Type="http://schemas.openxmlformats.org/officeDocument/2006/relationships/hyperlink" Target="https://www.contrataciones.gov.py/licitaciones/planificacion/409144-seguro-medico-funcionarios-permanentes-contratados-comisionados-sfp-1.html" TargetMode="External"/><Relationship Id="rId3" Type="http://schemas.openxmlformats.org/officeDocument/2006/relationships/hyperlink" Target="https://www.sfp.gov.py/sfp/seccion/67-situacion-pcd.html" TargetMode="External"/><Relationship Id="rId21" Type="http://schemas.openxmlformats.org/officeDocument/2006/relationships/hyperlink" Target="file:///\\fileserver2\Publico\DGCE\DAII\Informes%20Auditoria%202022" TargetMode="External"/><Relationship Id="rId7" Type="http://schemas.openxmlformats.org/officeDocument/2006/relationships/hyperlink" Target="http://www.paraguayconcursa.gov.py/" TargetMode="External"/><Relationship Id="rId12" Type="http://schemas.openxmlformats.org/officeDocument/2006/relationships/hyperlink" Target="https://www.contrataciones.gov.py/licitaciones/adjudicacion/405586-seguro-vehiculo-institucional-1/resumen-adjudicacion.html" TargetMode="External"/><Relationship Id="rId17" Type="http://schemas.openxmlformats.org/officeDocument/2006/relationships/hyperlink" Target="https://transparencia.senac.gov.py/portal" TargetMode="External"/><Relationship Id="rId25"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https://www.sfp.gov.py/sfp/articulo/15794-informe-del-cumplimiento-de-la-ley-518914-que-corresponde-a-julio-de-2022.html" TargetMode="External"/><Relationship Id="rId20" Type="http://schemas.openxmlformats.org/officeDocument/2006/relationships/hyperlink" Target="https://informacionpublica.paraguay.gov.py/portal/" TargetMode="External"/><Relationship Id="rId29" Type="http://schemas.openxmlformats.org/officeDocument/2006/relationships/printerSettings" Target="../printerSettings/printerSettings1.bin"/><Relationship Id="rId1" Type="http://schemas.openxmlformats.org/officeDocument/2006/relationships/hyperlink" Target="https://url2.cl/4WxFa" TargetMode="External"/><Relationship Id="rId6" Type="http://schemas.openxmlformats.org/officeDocument/2006/relationships/hyperlink" Target="http://www.paraguayconcursa.gov.py/" TargetMode="External"/><Relationship Id="rId11" Type="http://schemas.openxmlformats.org/officeDocument/2006/relationships/hyperlink" Target="https://www.sfp.gov.py/sfp/articulo/15687-informe-del-cumplimiento-de-la-ley-518914-que-corresponde-al-mes-de-febrero-de-2022.html" TargetMode="External"/><Relationship Id="rId24" Type="http://schemas.openxmlformats.org/officeDocument/2006/relationships/hyperlink" Target="file:///\\fileserver2\Publico\DGCE\DAII\Informes%20Auditoria%202022" TargetMode="External"/><Relationship Id="rId5" Type="http://schemas.openxmlformats.org/officeDocument/2006/relationships/hyperlink" Target="https://url2.cl/lKj9p" TargetMode="External"/><Relationship Id="rId15" Type="http://schemas.openxmlformats.org/officeDocument/2006/relationships/hyperlink" Target="https://www.sfp.gov.py/sfp/articulo/15772-informe-del-cumplimiento-de-la-ley-518914-que-corresponde-a-junio-de-2022.html" TargetMode="External"/><Relationship Id="rId23" Type="http://schemas.openxmlformats.org/officeDocument/2006/relationships/hyperlink" Target="file:///\\fileserver2\Publico\DGCE\DAII\Informes%20Auditoria%202022" TargetMode="External"/><Relationship Id="rId28" Type="http://schemas.openxmlformats.org/officeDocument/2006/relationships/hyperlink" Target="https://www.contrataciones.gov.py/licitaciones/adjudicacion/416695-seguros-varios-sfp-1/resumen-adjudicacion.html" TargetMode="External"/><Relationship Id="rId10" Type="http://schemas.openxmlformats.org/officeDocument/2006/relationships/hyperlink" Target="https://www.sfp.gov.py/sfp/seccion/65-monitoreo-de-la-ley-518914.html" TargetMode="External"/><Relationship Id="rId19" Type="http://schemas.openxmlformats.org/officeDocument/2006/relationships/hyperlink" Target="https://www.sfp.gov.py/sfp/articulo/15774-100-de-cumplimiento-con-transparencia-activa-en-el-primer-semestre-de-2022.html" TargetMode="External"/><Relationship Id="rId4" Type="http://schemas.openxmlformats.org/officeDocument/2006/relationships/hyperlink" Target="https://www.sfp.gov.py/sfp/archivos/documentos/RES%20105.22%20PLAN%20ANUAL%20RRC_8crc0fks.pdf" TargetMode="External"/><Relationship Id="rId9" Type="http://schemas.openxmlformats.org/officeDocument/2006/relationships/hyperlink" Target="https://www.sfp.gov.py/sfp/seccion/65-monitoreo-de-la-ley-518914.html" TargetMode="External"/><Relationship Id="rId14" Type="http://schemas.openxmlformats.org/officeDocument/2006/relationships/hyperlink" Target="https://www.sfp.gov.py/sfp/articulo/15745-informe-del-cumplimiento-de-la-ley-518914-que-corresponde-al-mes-de-mayo-de-2022.html" TargetMode="External"/><Relationship Id="rId22" Type="http://schemas.openxmlformats.org/officeDocument/2006/relationships/hyperlink" Target="file:///\\fileserver2\Publico\DGCE\DAII\Informes%20Auditoria%202022" TargetMode="External"/><Relationship Id="rId27" Type="http://schemas.openxmlformats.org/officeDocument/2006/relationships/hyperlink" Target="https://www.contrataciones.gov.py/licitaciones/adjudicacion/414239-alquiler-fotocopiadoras-sfp-plurianual-ad-referendum-1/resumen-adjudicacion.html"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13" Type="http://schemas.openxmlformats.org/officeDocument/2006/relationships/hyperlink" Target="file:///\\fileserver2\Publico\DGCE\DAII\Informes%20Auditoria%202022" TargetMode="External"/><Relationship Id="rId18" Type="http://schemas.openxmlformats.org/officeDocument/2006/relationships/hyperlink" Target="https://www.sfp.gov.py/sfp/seccion/65-monitoreo-de-la-ley-518914.html" TargetMode="External"/><Relationship Id="rId3" Type="http://schemas.openxmlformats.org/officeDocument/2006/relationships/hyperlink" Target="https://www.sfp.gov.py/sfp/seccion/67-situacion-pcd.html" TargetMode="External"/><Relationship Id="rId21" Type="http://schemas.openxmlformats.org/officeDocument/2006/relationships/printerSettings" Target="../printerSettings/printerSettings2.bin"/><Relationship Id="rId7" Type="http://schemas.openxmlformats.org/officeDocument/2006/relationships/hyperlink" Target="http://www.paraguayconcursa.gov.py/" TargetMode="External"/><Relationship Id="rId12" Type="http://schemas.openxmlformats.org/officeDocument/2006/relationships/hyperlink" Target="file:///\\fileserver2\Publico\DGCE\DAII\Informes%20Auditoria%202021" TargetMode="External"/><Relationship Id="rId17" Type="http://schemas.openxmlformats.org/officeDocument/2006/relationships/hyperlink" Target="file:///\\fileserver2\Publico\DGCE\DAII\Informes%20Auditoria%202022" TargetMode="External"/><Relationship Id="rId2" Type="http://schemas.openxmlformats.org/officeDocument/2006/relationships/hyperlink" Target="https://url2.cl/Cys5w" TargetMode="External"/><Relationship Id="rId16" Type="http://schemas.openxmlformats.org/officeDocument/2006/relationships/hyperlink" Target="file:///\\fileserver2\Publico\DGCE\DAII\Informes%20Auditoria%202022" TargetMode="External"/><Relationship Id="rId20" Type="http://schemas.openxmlformats.org/officeDocument/2006/relationships/hyperlink" Target="https://www.contrataciones.gov.py/licitaciones/planificacion/409144-seguro-medico-funcionarios-permanentes-contratados-comisionados-sfp-1.html" TargetMode="External"/><Relationship Id="rId1" Type="http://schemas.openxmlformats.org/officeDocument/2006/relationships/hyperlink" Target="https://url2.cl/4WxFa" TargetMode="External"/><Relationship Id="rId6" Type="http://schemas.openxmlformats.org/officeDocument/2006/relationships/hyperlink" Target="https://url2.cl/lKj9p" TargetMode="External"/><Relationship Id="rId11" Type="http://schemas.openxmlformats.org/officeDocument/2006/relationships/hyperlink" Target="file:///\\fileserver2\Publico\DGCE\DAII\Informes%20Auditoria%202021" TargetMode="External"/><Relationship Id="rId5" Type="http://schemas.openxmlformats.org/officeDocument/2006/relationships/hyperlink" Target="https://www.sfp.gov.py/sfp/archivos/documentos/RES%20105.22%20PLAN%20ANUAL%20RRC_8crc0fks.pdf" TargetMode="External"/><Relationship Id="rId15" Type="http://schemas.openxmlformats.org/officeDocument/2006/relationships/hyperlink" Target="file:///\\fileserver2\Publico\DGCE\DAII\Informes%20Auditoria%202022" TargetMode="External"/><Relationship Id="rId10" Type="http://schemas.openxmlformats.org/officeDocument/2006/relationships/hyperlink" Target="https://www.sfp.gov.py/inapp/?p=2019Resoluciones%20sobre%20Aranceles%20preferenciales&#8226;%20Resoluci&#243;n%20SFP%20N&#186;%2046/2021%20(Febrero)&#8226;%20Resoluci&#243;n%20SFP%20N&#186;%2064/2021%20(Febrero)&#8226;%20Resoluci&#243;n%20SFP%20N&#186;%20119/2020%20(Marzo)" TargetMode="External"/><Relationship Id="rId19" Type="http://schemas.openxmlformats.org/officeDocument/2006/relationships/hyperlink" Target="https://www.contrataciones.gov.py/licitaciones/adjudicacion/405586-seguro-vehiculo-institucional-1/resumen-adjudicacion.html" TargetMode="External"/><Relationship Id="rId4" Type="http://schemas.openxmlformats.org/officeDocument/2006/relationships/hyperlink" Target="https://transparencia.senac.gov.py/portal/historial-cumplimiento" TargetMode="External"/><Relationship Id="rId9" Type="http://schemas.openxmlformats.org/officeDocument/2006/relationships/hyperlink" Target="https://www.sfp.gov.py/sfp/noticia/14797-4715-funcionarios-del-pais-seran-beneficiados-con-los-cursos-gratuitos-ofrecidos-por-la-sfpinapp.html" TargetMode="External"/><Relationship Id="rId14" Type="http://schemas.openxmlformats.org/officeDocument/2006/relationships/hyperlink" Target="file:///\\fileserver2\Publico\DGCE\DAII\Informes%20Auditoria%202022"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
  <sheetViews>
    <sheetView tabSelected="1" view="pageBreakPreview" topLeftCell="A190" zoomScale="41" zoomScaleNormal="60" zoomScaleSheetLayoutView="41" workbookViewId="0">
      <selection activeCell="B193" sqref="B193:F216"/>
    </sheetView>
  </sheetViews>
  <sheetFormatPr baseColWidth="10" defaultColWidth="9.140625" defaultRowHeight="15"/>
  <cols>
    <col min="1" max="1" width="4.28515625" style="4" customWidth="1"/>
    <col min="2" max="2" width="16.42578125" style="4" customWidth="1"/>
    <col min="3" max="3" width="69" style="4" customWidth="1"/>
    <col min="4" max="4" width="29.28515625" style="4" customWidth="1"/>
    <col min="5" max="5" width="29.85546875" style="4" customWidth="1"/>
    <col min="6" max="6" width="35.5703125" style="4" customWidth="1"/>
    <col min="7" max="7" width="53.140625" style="4" customWidth="1"/>
    <col min="8" max="8" width="33.7109375" style="4" customWidth="1"/>
    <col min="9" max="9" width="33.7109375" style="4" hidden="1" customWidth="1"/>
    <col min="10" max="16384" width="9.140625" style="4"/>
  </cols>
  <sheetData>
    <row r="1" spans="2:9" ht="33.75" customHeight="1">
      <c r="B1" s="479" t="s">
        <v>116</v>
      </c>
      <c r="C1" s="480"/>
      <c r="D1" s="480"/>
      <c r="E1" s="481"/>
      <c r="F1" s="13"/>
      <c r="G1" s="13"/>
      <c r="H1" s="13"/>
      <c r="I1" s="13"/>
    </row>
    <row r="2" spans="2:9" ht="27" customHeight="1"/>
    <row r="3" spans="2:9" ht="27" customHeight="1">
      <c r="B3" s="10" t="s">
        <v>0</v>
      </c>
      <c r="C3" s="14"/>
    </row>
    <row r="4" spans="2:9" ht="27" customHeight="1">
      <c r="B4" s="15" t="s">
        <v>1</v>
      </c>
      <c r="C4" s="15" t="s">
        <v>265</v>
      </c>
    </row>
    <row r="5" spans="2:9" ht="27" customHeight="1">
      <c r="B5" s="16" t="s">
        <v>363</v>
      </c>
      <c r="C5" s="16"/>
    </row>
    <row r="6" spans="2:9" ht="27" customHeight="1">
      <c r="B6" s="17"/>
      <c r="C6" s="17"/>
    </row>
    <row r="7" spans="2:9" ht="27" customHeight="1">
      <c r="B7" s="479" t="s">
        <v>2</v>
      </c>
      <c r="C7" s="480"/>
      <c r="D7" s="480"/>
      <c r="E7" s="481"/>
    </row>
    <row r="8" spans="2:9" ht="62.25" customHeight="1">
      <c r="B8" s="499" t="s">
        <v>76</v>
      </c>
      <c r="C8" s="500"/>
      <c r="D8" s="500"/>
      <c r="E8" s="501"/>
    </row>
    <row r="9" spans="2:9" s="12" customFormat="1" ht="27" customHeight="1">
      <c r="B9" s="18"/>
      <c r="C9" s="18"/>
      <c r="D9" s="18"/>
      <c r="E9" s="18"/>
      <c r="F9" s="4"/>
      <c r="G9" s="4"/>
      <c r="H9" s="4"/>
      <c r="I9" s="4"/>
    </row>
    <row r="10" spans="2:9" ht="27" customHeight="1">
      <c r="B10" s="479" t="s">
        <v>171</v>
      </c>
      <c r="C10" s="480"/>
      <c r="D10" s="480"/>
      <c r="E10" s="481"/>
    </row>
    <row r="11" spans="2:9" ht="93" customHeight="1">
      <c r="B11" s="502" t="s">
        <v>103</v>
      </c>
      <c r="C11" s="503"/>
      <c r="D11" s="503"/>
      <c r="E11" s="504"/>
    </row>
    <row r="12" spans="2:9" s="12" customFormat="1" ht="27" customHeight="1">
      <c r="B12" s="18"/>
      <c r="C12" s="18"/>
      <c r="D12" s="18"/>
      <c r="E12" s="18"/>
    </row>
    <row r="13" spans="2:9" s="19" customFormat="1" ht="27" customHeight="1">
      <c r="B13" s="479" t="s">
        <v>172</v>
      </c>
      <c r="C13" s="480"/>
      <c r="D13" s="480"/>
      <c r="E13" s="481"/>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45" customHeight="1">
      <c r="B28" s="479" t="s">
        <v>7</v>
      </c>
      <c r="C28" s="480"/>
      <c r="D28" s="480"/>
      <c r="E28" s="481"/>
    </row>
    <row r="29" spans="2:7" ht="41.25" customHeight="1">
      <c r="B29" s="479" t="s">
        <v>8</v>
      </c>
      <c r="C29" s="480"/>
      <c r="D29" s="480"/>
      <c r="E29" s="481"/>
    </row>
    <row r="30" spans="2:7" ht="94.5" customHeight="1">
      <c r="B30" s="56" t="s">
        <v>9</v>
      </c>
      <c r="C30" s="505" t="s">
        <v>267</v>
      </c>
      <c r="D30" s="506"/>
      <c r="E30" s="506"/>
      <c r="F30" s="29"/>
    </row>
    <row r="31" spans="2:7" ht="12" customHeight="1">
      <c r="B31" s="29"/>
      <c r="C31" s="29"/>
      <c r="D31" s="29"/>
      <c r="E31" s="29"/>
      <c r="F31" s="29"/>
    </row>
    <row r="32" spans="2:7" ht="36.75" customHeight="1">
      <c r="B32" s="479" t="s">
        <v>173</v>
      </c>
      <c r="C32" s="480"/>
      <c r="D32" s="480"/>
      <c r="E32" s="481"/>
      <c r="F32" s="284"/>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83.25" customHeight="1">
      <c r="B35" s="60" t="s">
        <v>16</v>
      </c>
      <c r="C35" s="61" t="s">
        <v>108</v>
      </c>
      <c r="D35" s="60" t="s">
        <v>106</v>
      </c>
      <c r="E35" s="62" t="s">
        <v>110</v>
      </c>
      <c r="F35" s="63" t="s">
        <v>135</v>
      </c>
    </row>
    <row r="36" spans="1:6" ht="233.25" customHeight="1">
      <c r="B36" s="60" t="s">
        <v>17</v>
      </c>
      <c r="C36" s="61" t="s">
        <v>107</v>
      </c>
      <c r="D36" s="64" t="s">
        <v>105</v>
      </c>
      <c r="E36" s="72" t="s">
        <v>206</v>
      </c>
      <c r="F36" s="63" t="s">
        <v>136</v>
      </c>
    </row>
    <row r="37" spans="1:6">
      <c r="F37" s="31"/>
    </row>
    <row r="38" spans="1:6" ht="43.5" customHeight="1">
      <c r="B38" s="479" t="s">
        <v>18</v>
      </c>
      <c r="C38" s="480"/>
      <c r="D38" s="480"/>
      <c r="E38" s="481"/>
      <c r="F38" s="284"/>
    </row>
    <row r="39" spans="1:6" ht="51.75" customHeight="1">
      <c r="B39" s="479" t="s">
        <v>19</v>
      </c>
      <c r="C39" s="480"/>
      <c r="D39" s="480"/>
      <c r="E39" s="481"/>
      <c r="F39" s="284"/>
    </row>
    <row r="40" spans="1:6" ht="48" customHeight="1">
      <c r="B40" s="65" t="s">
        <v>20</v>
      </c>
      <c r="C40" s="66" t="s">
        <v>133</v>
      </c>
      <c r="D40" s="65" t="s">
        <v>22</v>
      </c>
      <c r="E40" s="81"/>
      <c r="F40" s="81"/>
    </row>
    <row r="41" spans="1:6" ht="171" customHeight="1">
      <c r="A41" s="281"/>
      <c r="B41" s="67" t="s">
        <v>209</v>
      </c>
      <c r="C41" s="68" t="s">
        <v>361</v>
      </c>
      <c r="D41" s="213" t="s">
        <v>210</v>
      </c>
      <c r="E41" s="80"/>
      <c r="F41" s="80"/>
    </row>
    <row r="42" spans="1:6" s="32" customFormat="1" ht="48.75" customHeight="1">
      <c r="B42" s="69" t="s">
        <v>23</v>
      </c>
      <c r="C42" s="70">
        <v>1</v>
      </c>
      <c r="D42" s="213" t="s">
        <v>352</v>
      </c>
      <c r="E42" s="85"/>
      <c r="F42" s="85"/>
    </row>
    <row r="43" spans="1:6" s="32" customFormat="1" ht="47.25" customHeight="1">
      <c r="B43" s="69" t="s">
        <v>24</v>
      </c>
      <c r="C43" s="70">
        <v>1</v>
      </c>
      <c r="D43" s="213" t="s">
        <v>350</v>
      </c>
      <c r="E43" s="85"/>
      <c r="F43" s="85"/>
    </row>
    <row r="44" spans="1:6" s="32" customFormat="1" ht="47.25" customHeight="1">
      <c r="B44" s="69" t="s">
        <v>25</v>
      </c>
      <c r="C44" s="70">
        <v>1</v>
      </c>
      <c r="D44" s="213" t="s">
        <v>353</v>
      </c>
      <c r="E44" s="85"/>
      <c r="F44" s="85"/>
    </row>
    <row r="45" spans="1:6" s="32" customFormat="1" ht="40.5" customHeight="1">
      <c r="B45" s="69" t="s">
        <v>26</v>
      </c>
      <c r="C45" s="70">
        <v>1</v>
      </c>
      <c r="D45" s="291" t="s">
        <v>351</v>
      </c>
      <c r="E45" s="86"/>
      <c r="F45" s="85"/>
    </row>
    <row r="46" spans="1:6" s="32" customFormat="1" ht="27" customHeight="1">
      <c r="B46" s="69" t="s">
        <v>34</v>
      </c>
      <c r="C46" s="70">
        <v>1</v>
      </c>
      <c r="D46" s="291" t="s">
        <v>364</v>
      </c>
      <c r="E46" s="86"/>
      <c r="F46" s="85"/>
    </row>
    <row r="47" spans="1:6" s="32" customFormat="1" ht="27" customHeight="1">
      <c r="B47" s="69" t="s">
        <v>35</v>
      </c>
      <c r="C47" s="70">
        <v>1</v>
      </c>
      <c r="D47" s="291" t="s">
        <v>365</v>
      </c>
      <c r="E47" s="86"/>
      <c r="F47" s="85"/>
    </row>
    <row r="48" spans="1:6" s="32" customFormat="1" ht="36.75" customHeight="1">
      <c r="B48" s="69" t="s">
        <v>175</v>
      </c>
      <c r="C48" s="70">
        <v>1</v>
      </c>
      <c r="D48" s="291" t="s">
        <v>366</v>
      </c>
      <c r="E48" s="86"/>
      <c r="F48" s="85"/>
    </row>
    <row r="49" spans="2:6" s="32" customFormat="1" ht="27" customHeight="1">
      <c r="B49" s="69" t="s">
        <v>176</v>
      </c>
      <c r="C49" s="71" t="s">
        <v>362</v>
      </c>
      <c r="D49" s="73"/>
      <c r="E49" s="86"/>
      <c r="F49" s="85"/>
    </row>
    <row r="50" spans="2:6" s="32" customFormat="1" ht="27" customHeight="1">
      <c r="B50" s="69" t="s">
        <v>200</v>
      </c>
      <c r="C50" s="71"/>
      <c r="D50" s="73"/>
      <c r="E50" s="86"/>
      <c r="F50" s="85"/>
    </row>
    <row r="51" spans="2:6" s="32" customFormat="1" ht="27" customHeight="1">
      <c r="B51" s="69" t="s">
        <v>201</v>
      </c>
      <c r="C51" s="71"/>
      <c r="D51" s="73"/>
      <c r="E51" s="86"/>
      <c r="F51" s="85"/>
    </row>
    <row r="52" spans="2:6" s="32" customFormat="1" ht="27" customHeight="1">
      <c r="B52" s="69" t="s">
        <v>202</v>
      </c>
      <c r="C52" s="71"/>
      <c r="D52" s="74"/>
      <c r="E52" s="86"/>
      <c r="F52" s="85"/>
    </row>
    <row r="53" spans="2:6" ht="27" customHeight="1">
      <c r="C53" s="29"/>
      <c r="D53" s="29"/>
      <c r="E53" s="29"/>
    </row>
    <row r="54" spans="2:6" ht="34.5" customHeight="1">
      <c r="B54" s="479" t="s">
        <v>27</v>
      </c>
      <c r="C54" s="480"/>
      <c r="D54" s="480"/>
      <c r="E54" s="481"/>
      <c r="F54" s="284"/>
    </row>
    <row r="55" spans="2:6" ht="30.75" customHeight="1">
      <c r="B55" s="65" t="s">
        <v>20</v>
      </c>
      <c r="C55" s="58" t="s">
        <v>21</v>
      </c>
      <c r="D55" s="58" t="s">
        <v>28</v>
      </c>
      <c r="E55" s="493" t="s">
        <v>178</v>
      </c>
      <c r="F55" s="494"/>
    </row>
    <row r="56" spans="2:6" ht="32.25" customHeight="1">
      <c r="B56" s="67" t="s">
        <v>175</v>
      </c>
      <c r="C56" s="321">
        <v>1</v>
      </c>
      <c r="D56" s="491" t="s">
        <v>370</v>
      </c>
      <c r="E56" s="495" t="s">
        <v>371</v>
      </c>
      <c r="F56" s="496"/>
    </row>
    <row r="57" spans="2:6" ht="34.5" customHeight="1">
      <c r="B57" s="67" t="s">
        <v>176</v>
      </c>
      <c r="C57" s="321">
        <v>1</v>
      </c>
      <c r="D57" s="492"/>
      <c r="E57" s="497" t="s">
        <v>372</v>
      </c>
      <c r="F57" s="498"/>
    </row>
    <row r="58" spans="2:6" ht="29.25" customHeight="1">
      <c r="B58" s="67" t="s">
        <v>200</v>
      </c>
      <c r="C58" s="321" t="s">
        <v>373</v>
      </c>
      <c r="D58" s="492"/>
      <c r="E58" s="507"/>
      <c r="F58" s="508"/>
    </row>
    <row r="59" spans="2:6" ht="20.100000000000001" customHeight="1">
      <c r="C59" t="s">
        <v>270</v>
      </c>
    </row>
    <row r="60" spans="2:6" ht="30.75" customHeight="1">
      <c r="B60" s="479" t="s">
        <v>29</v>
      </c>
      <c r="C60" s="480"/>
      <c r="D60" s="480"/>
      <c r="E60" s="481"/>
      <c r="F60" s="284"/>
    </row>
    <row r="61" spans="2:6" ht="32.25" customHeight="1">
      <c r="B61" s="75" t="s">
        <v>20</v>
      </c>
      <c r="C61" s="76" t="s">
        <v>30</v>
      </c>
      <c r="D61" s="76" t="s">
        <v>31</v>
      </c>
      <c r="E61" s="76" t="s">
        <v>32</v>
      </c>
      <c r="F61" s="76" t="s">
        <v>33</v>
      </c>
    </row>
    <row r="62" spans="2:6" ht="34.5" customHeight="1">
      <c r="B62" s="320" t="s">
        <v>175</v>
      </c>
      <c r="C62" s="405">
        <v>11</v>
      </c>
      <c r="D62" s="322">
        <v>1</v>
      </c>
      <c r="E62" s="80"/>
      <c r="F62" s="491" t="s">
        <v>374</v>
      </c>
    </row>
    <row r="63" spans="2:6" ht="27.75" customHeight="1">
      <c r="B63" s="320" t="s">
        <v>176</v>
      </c>
      <c r="C63" s="405">
        <v>7</v>
      </c>
      <c r="D63" s="322">
        <v>1</v>
      </c>
      <c r="E63" s="80"/>
      <c r="F63" s="492"/>
    </row>
    <row r="64" spans="2:6" ht="34.5" customHeight="1">
      <c r="B64" s="320" t="s">
        <v>200</v>
      </c>
      <c r="C64" s="405">
        <v>8</v>
      </c>
      <c r="D64" s="322">
        <v>1</v>
      </c>
      <c r="E64" s="80"/>
      <c r="F64" s="492"/>
    </row>
    <row r="65" spans="2:9" ht="24.95" customHeight="1">
      <c r="B65" s="479" t="s">
        <v>36</v>
      </c>
      <c r="C65" s="480"/>
      <c r="D65" s="480"/>
      <c r="E65" s="481"/>
      <c r="F65" s="479"/>
      <c r="G65" s="480"/>
    </row>
    <row r="66" spans="2:9" ht="34.5" customHeight="1">
      <c r="B66" s="81" t="s">
        <v>37</v>
      </c>
      <c r="C66" s="81" t="s">
        <v>38</v>
      </c>
      <c r="D66" s="81" t="s">
        <v>39</v>
      </c>
      <c r="E66" s="81" t="s">
        <v>40</v>
      </c>
      <c r="F66" s="81" t="s">
        <v>41</v>
      </c>
      <c r="G66" s="81" t="s">
        <v>42</v>
      </c>
    </row>
    <row r="67" spans="2:9" ht="24.95" customHeight="1">
      <c r="B67" s="489" t="s">
        <v>354</v>
      </c>
      <c r="C67" s="490"/>
      <c r="D67" s="490"/>
      <c r="E67" s="490"/>
      <c r="F67" s="490"/>
      <c r="G67" s="490"/>
    </row>
    <row r="68" spans="2:9" ht="24.95" customHeight="1">
      <c r="B68" s="285"/>
      <c r="C68" s="286"/>
      <c r="D68" s="286"/>
      <c r="E68" s="286"/>
      <c r="F68" s="286"/>
      <c r="G68" s="286"/>
    </row>
    <row r="69" spans="2:9" ht="24.95" customHeight="1"/>
    <row r="70" spans="2:9" ht="24.95" customHeight="1">
      <c r="B70" s="479" t="s">
        <v>43</v>
      </c>
      <c r="C70" s="480"/>
      <c r="D70" s="480"/>
      <c r="E70" s="481" t="s">
        <v>70</v>
      </c>
      <c r="F70" s="479"/>
      <c r="G70" s="480"/>
    </row>
    <row r="71" spans="2:9" ht="24.95" customHeight="1">
      <c r="D71" s="472" t="s">
        <v>44</v>
      </c>
      <c r="E71" s="472"/>
      <c r="F71" s="472"/>
      <c r="G71" s="472"/>
    </row>
    <row r="72" spans="2:9" ht="24.95" customHeight="1">
      <c r="B72" s="81" t="s">
        <v>37</v>
      </c>
      <c r="C72" s="81" t="s">
        <v>38</v>
      </c>
      <c r="D72" s="81" t="s">
        <v>45</v>
      </c>
      <c r="E72" s="81" t="s">
        <v>46</v>
      </c>
      <c r="F72" s="81" t="s">
        <v>47</v>
      </c>
      <c r="G72" s="81" t="s">
        <v>48</v>
      </c>
    </row>
    <row r="73" spans="2:9" ht="24.95" customHeight="1">
      <c r="B73" s="473" t="s">
        <v>208</v>
      </c>
      <c r="C73" s="474"/>
      <c r="D73" s="474"/>
      <c r="E73" s="474"/>
      <c r="F73" s="474"/>
      <c r="G73" s="475"/>
    </row>
    <row r="74" spans="2:9" ht="24.95" customHeight="1">
      <c r="B74" s="476"/>
      <c r="C74" s="477"/>
      <c r="D74" s="477"/>
      <c r="E74" s="477"/>
      <c r="F74" s="477"/>
      <c r="G74" s="478"/>
    </row>
    <row r="75" spans="2:9" ht="24.95" customHeight="1"/>
    <row r="76" spans="2:9" ht="52.5" customHeight="1">
      <c r="B76" s="479" t="s">
        <v>49</v>
      </c>
      <c r="C76" s="480"/>
      <c r="D76" s="480"/>
      <c r="E76" s="481"/>
      <c r="F76" s="479"/>
      <c r="G76" s="480"/>
      <c r="H76" s="91"/>
    </row>
    <row r="77" spans="2:9" ht="24.95" customHeight="1">
      <c r="B77" s="87" t="s">
        <v>37</v>
      </c>
      <c r="C77" s="87" t="s">
        <v>38</v>
      </c>
      <c r="D77" s="87" t="s">
        <v>39</v>
      </c>
      <c r="E77" s="87" t="s">
        <v>40</v>
      </c>
      <c r="F77" s="87" t="s">
        <v>41</v>
      </c>
      <c r="G77" s="88" t="s">
        <v>159</v>
      </c>
      <c r="H77" s="92" t="s">
        <v>218</v>
      </c>
    </row>
    <row r="78" spans="2:9" ht="285" customHeight="1">
      <c r="B78" s="305">
        <v>1</v>
      </c>
      <c r="C78" s="131" t="s">
        <v>190</v>
      </c>
      <c r="D78" s="131" t="s">
        <v>191</v>
      </c>
      <c r="E78" s="89" t="s">
        <v>192</v>
      </c>
      <c r="F78" s="89"/>
      <c r="G78" s="89" t="s">
        <v>393</v>
      </c>
      <c r="H78" s="406" t="s">
        <v>219</v>
      </c>
    </row>
    <row r="79" spans="2:9" ht="213" customHeight="1">
      <c r="B79" s="305">
        <v>2</v>
      </c>
      <c r="C79" s="215" t="s">
        <v>194</v>
      </c>
      <c r="D79" s="89"/>
      <c r="E79" s="89" t="s">
        <v>166</v>
      </c>
      <c r="F79" s="418" t="s">
        <v>381</v>
      </c>
      <c r="G79" s="418" t="s">
        <v>382</v>
      </c>
      <c r="H79" s="78" t="s">
        <v>220</v>
      </c>
      <c r="I79" s="34"/>
    </row>
    <row r="80" spans="2:9" ht="283.5" customHeight="1">
      <c r="B80" s="305">
        <v>3</v>
      </c>
      <c r="C80" s="226" t="s">
        <v>375</v>
      </c>
      <c r="D80" s="89"/>
      <c r="E80" s="89" t="s">
        <v>166</v>
      </c>
      <c r="F80" s="316">
        <v>119</v>
      </c>
      <c r="G80" s="227" t="s">
        <v>275</v>
      </c>
      <c r="H80" s="78" t="s">
        <v>220</v>
      </c>
      <c r="I80" s="35"/>
    </row>
    <row r="81" spans="1:9" ht="294.75" customHeight="1">
      <c r="B81" s="305">
        <v>4</v>
      </c>
      <c r="C81" s="226" t="s">
        <v>168</v>
      </c>
      <c r="D81" s="89"/>
      <c r="E81" s="89" t="s">
        <v>167</v>
      </c>
      <c r="F81" s="408" t="s">
        <v>377</v>
      </c>
      <c r="G81" s="318" t="s">
        <v>378</v>
      </c>
      <c r="H81" s="78" t="s">
        <v>220</v>
      </c>
    </row>
    <row r="82" spans="1:9" ht="180.75" customHeight="1">
      <c r="B82" s="305">
        <v>5</v>
      </c>
      <c r="C82" s="226" t="s">
        <v>356</v>
      </c>
      <c r="D82" s="89"/>
      <c r="E82" s="89" t="s">
        <v>166</v>
      </c>
      <c r="F82" s="316">
        <v>13</v>
      </c>
      <c r="G82" s="317" t="s">
        <v>276</v>
      </c>
      <c r="H82" s="223"/>
    </row>
    <row r="83" spans="1:9" ht="409.6" customHeight="1">
      <c r="B83" s="305">
        <v>6</v>
      </c>
      <c r="C83" s="89" t="s">
        <v>204</v>
      </c>
      <c r="D83" s="89"/>
      <c r="E83" s="89" t="s">
        <v>166</v>
      </c>
      <c r="F83" s="289" t="s">
        <v>376</v>
      </c>
      <c r="G83" s="288" t="s">
        <v>278</v>
      </c>
      <c r="H83" s="223"/>
    </row>
    <row r="84" spans="1:9" ht="133.5" customHeight="1">
      <c r="B84" s="305">
        <v>7</v>
      </c>
      <c r="C84" s="89" t="s">
        <v>164</v>
      </c>
      <c r="D84" s="131" t="s">
        <v>112</v>
      </c>
      <c r="E84" s="89" t="s">
        <v>162</v>
      </c>
      <c r="F84" s="312" t="s">
        <v>319</v>
      </c>
      <c r="G84" s="290" t="s">
        <v>355</v>
      </c>
      <c r="H84" s="291" t="s">
        <v>210</v>
      </c>
      <c r="I84" s="292"/>
    </row>
    <row r="85" spans="1:9" ht="219.75" customHeight="1">
      <c r="B85" s="305">
        <v>8</v>
      </c>
      <c r="C85" s="304" t="s">
        <v>287</v>
      </c>
      <c r="D85" s="304" t="s">
        <v>287</v>
      </c>
      <c r="E85" s="304" t="s">
        <v>287</v>
      </c>
      <c r="F85" s="304" t="s">
        <v>287</v>
      </c>
      <c r="G85" s="304" t="s">
        <v>287</v>
      </c>
      <c r="H85" s="304" t="s">
        <v>287</v>
      </c>
    </row>
    <row r="86" spans="1:9" ht="282" customHeight="1">
      <c r="B86" s="305">
        <v>9</v>
      </c>
      <c r="C86" s="304" t="s">
        <v>287</v>
      </c>
      <c r="D86" s="304" t="s">
        <v>287</v>
      </c>
      <c r="E86" s="304" t="s">
        <v>287</v>
      </c>
      <c r="F86" s="304" t="s">
        <v>287</v>
      </c>
      <c r="G86" s="304" t="s">
        <v>287</v>
      </c>
      <c r="H86" s="304" t="s">
        <v>287</v>
      </c>
    </row>
    <row r="87" spans="1:9" ht="102.75" customHeight="1">
      <c r="B87" s="482">
        <v>10</v>
      </c>
      <c r="C87" s="436" t="s">
        <v>165</v>
      </c>
      <c r="D87" s="483" t="s">
        <v>114</v>
      </c>
      <c r="E87" s="486" t="s">
        <v>195</v>
      </c>
      <c r="F87" s="410" t="s">
        <v>383</v>
      </c>
      <c r="G87" s="410" t="s">
        <v>384</v>
      </c>
      <c r="H87" s="84"/>
    </row>
    <row r="88" spans="1:9" ht="116.25" customHeight="1">
      <c r="B88" s="482"/>
      <c r="C88" s="436"/>
      <c r="D88" s="484"/>
      <c r="E88" s="486"/>
      <c r="F88" s="410" t="s">
        <v>385</v>
      </c>
      <c r="G88" s="410" t="s">
        <v>357</v>
      </c>
      <c r="H88" s="84"/>
    </row>
    <row r="89" spans="1:9" ht="307.5" customHeight="1">
      <c r="B89" s="305">
        <v>11</v>
      </c>
      <c r="C89" s="241" t="s">
        <v>170</v>
      </c>
      <c r="D89" s="485"/>
      <c r="E89" s="416" t="s">
        <v>327</v>
      </c>
      <c r="F89" s="417" t="s">
        <v>404</v>
      </c>
      <c r="G89" s="415" t="s">
        <v>405</v>
      </c>
      <c r="H89" s="84"/>
    </row>
    <row r="90" spans="1:9" ht="307.5" customHeight="1">
      <c r="B90" s="308">
        <v>12</v>
      </c>
      <c r="C90" s="130" t="s">
        <v>251</v>
      </c>
      <c r="D90" s="314" t="s">
        <v>114</v>
      </c>
      <c r="E90" s="407" t="s">
        <v>291</v>
      </c>
      <c r="F90" s="411" t="s">
        <v>406</v>
      </c>
      <c r="G90" s="412" t="s">
        <v>407</v>
      </c>
      <c r="H90" s="236" t="s">
        <v>294</v>
      </c>
    </row>
    <row r="91" spans="1:9" ht="307.5" customHeight="1">
      <c r="B91" s="309">
        <v>13</v>
      </c>
      <c r="C91" s="130" t="s">
        <v>252</v>
      </c>
      <c r="D91" s="314" t="s">
        <v>253</v>
      </c>
      <c r="E91" s="407" t="s">
        <v>408</v>
      </c>
      <c r="F91" s="411" t="s">
        <v>409</v>
      </c>
      <c r="G91" s="412" t="s">
        <v>410</v>
      </c>
      <c r="H91" s="300" t="s">
        <v>220</v>
      </c>
    </row>
    <row r="92" spans="1:9" ht="307.5" customHeight="1">
      <c r="B92" s="308">
        <v>14</v>
      </c>
      <c r="C92" s="130" t="s">
        <v>254</v>
      </c>
      <c r="D92" s="314" t="s">
        <v>253</v>
      </c>
      <c r="E92" s="407" t="s">
        <v>255</v>
      </c>
      <c r="F92" s="411" t="s">
        <v>411</v>
      </c>
      <c r="G92" s="414" t="s">
        <v>256</v>
      </c>
      <c r="H92" s="238" t="s">
        <v>220</v>
      </c>
    </row>
    <row r="93" spans="1:9" ht="307.5" customHeight="1">
      <c r="B93" s="308">
        <v>15</v>
      </c>
      <c r="C93" s="130" t="s">
        <v>257</v>
      </c>
      <c r="D93" s="314" t="s">
        <v>253</v>
      </c>
      <c r="E93" s="130"/>
      <c r="F93" s="245"/>
      <c r="G93" s="239"/>
      <c r="H93" s="236" t="s">
        <v>301</v>
      </c>
    </row>
    <row r="94" spans="1:9" ht="223.5" customHeight="1">
      <c r="B94" s="308">
        <v>16</v>
      </c>
      <c r="C94" s="131" t="s">
        <v>179</v>
      </c>
      <c r="D94" s="312" t="s">
        <v>180</v>
      </c>
      <c r="E94" s="131" t="s">
        <v>181</v>
      </c>
      <c r="F94" s="312" t="s">
        <v>211</v>
      </c>
      <c r="G94" s="301" t="s">
        <v>379</v>
      </c>
      <c r="H94" s="406" t="s">
        <v>380</v>
      </c>
      <c r="I94" s="37" t="s">
        <v>50</v>
      </c>
    </row>
    <row r="95" spans="1:9" ht="267" customHeight="1">
      <c r="A95" s="33"/>
      <c r="B95" s="168">
        <v>17</v>
      </c>
      <c r="C95" s="130" t="s">
        <v>197</v>
      </c>
      <c r="D95" s="215" t="s">
        <v>198</v>
      </c>
      <c r="E95" s="215" t="s">
        <v>386</v>
      </c>
      <c r="F95" s="215" t="s">
        <v>387</v>
      </c>
      <c r="G95" s="409" t="s">
        <v>392</v>
      </c>
      <c r="H95" s="413" t="s">
        <v>304</v>
      </c>
      <c r="I95" s="38" t="s">
        <v>160</v>
      </c>
    </row>
    <row r="96" spans="1:9" ht="103.5" customHeight="1">
      <c r="A96" s="12"/>
      <c r="B96" s="168">
        <v>18</v>
      </c>
      <c r="C96" s="216" t="s">
        <v>115</v>
      </c>
      <c r="D96" s="315" t="s">
        <v>111</v>
      </c>
      <c r="E96" s="200" t="s">
        <v>169</v>
      </c>
      <c r="F96" s="313" t="s">
        <v>321</v>
      </c>
      <c r="G96" s="303" t="s">
        <v>367</v>
      </c>
      <c r="H96" s="291" t="s">
        <v>323</v>
      </c>
      <c r="I96" s="38"/>
    </row>
    <row r="97" spans="1:9" ht="91.5" customHeight="1">
      <c r="A97" s="279"/>
      <c r="B97" s="280"/>
      <c r="C97" s="487" t="s">
        <v>369</v>
      </c>
      <c r="D97" s="488"/>
      <c r="E97" s="471"/>
      <c r="F97" s="469" t="s">
        <v>368</v>
      </c>
      <c r="G97" s="470"/>
      <c r="H97" s="471"/>
      <c r="I97" s="38"/>
    </row>
    <row r="98" spans="1:9" ht="36.75" customHeight="1">
      <c r="A98" s="12"/>
      <c r="B98" s="177"/>
      <c r="C98" s="293" t="s">
        <v>237</v>
      </c>
      <c r="D98" s="294" t="s">
        <v>238</v>
      </c>
      <c r="E98" s="295" t="s">
        <v>239</v>
      </c>
      <c r="F98" s="296" t="s">
        <v>244</v>
      </c>
      <c r="G98" s="297" t="s">
        <v>262</v>
      </c>
      <c r="H98" s="297" t="s">
        <v>245</v>
      </c>
      <c r="I98" s="184"/>
    </row>
    <row r="99" spans="1:9" ht="36.75" customHeight="1">
      <c r="A99" s="12"/>
      <c r="B99" s="177"/>
      <c r="C99" s="192" t="s">
        <v>240</v>
      </c>
      <c r="D99" s="190">
        <v>23</v>
      </c>
      <c r="E99" s="194">
        <v>5.4117647058823527E-2</v>
      </c>
      <c r="F99" s="198" t="s">
        <v>246</v>
      </c>
      <c r="G99" s="205">
        <v>122</v>
      </c>
      <c r="H99" s="206">
        <v>0.27900000000000003</v>
      </c>
      <c r="I99" s="184"/>
    </row>
    <row r="100" spans="1:9" ht="21.75" customHeight="1">
      <c r="A100" s="12"/>
      <c r="B100" s="177"/>
      <c r="C100" s="192" t="s">
        <v>241</v>
      </c>
      <c r="D100" s="190">
        <v>220</v>
      </c>
      <c r="E100" s="194">
        <v>0.51764705882352946</v>
      </c>
      <c r="F100" s="198" t="s">
        <v>247</v>
      </c>
      <c r="G100" s="205">
        <v>300</v>
      </c>
      <c r="H100" s="206">
        <v>0.68500000000000005</v>
      </c>
      <c r="I100" s="184"/>
    </row>
    <row r="101" spans="1:9" ht="40.5" customHeight="1">
      <c r="A101" s="12"/>
      <c r="B101" s="177"/>
      <c r="C101" s="192" t="s">
        <v>242</v>
      </c>
      <c r="D101" s="190">
        <v>169</v>
      </c>
      <c r="E101" s="194">
        <v>0.39764705882352941</v>
      </c>
      <c r="F101" s="198" t="s">
        <v>248</v>
      </c>
      <c r="G101" s="205">
        <v>15</v>
      </c>
      <c r="H101" s="206">
        <v>3.4000000000000002E-2</v>
      </c>
      <c r="I101" s="184"/>
    </row>
    <row r="102" spans="1:9" ht="48" customHeight="1">
      <c r="A102" s="12"/>
      <c r="B102" s="177"/>
      <c r="C102" s="193" t="s">
        <v>243</v>
      </c>
      <c r="D102" s="190">
        <v>13</v>
      </c>
      <c r="E102" s="194">
        <v>3.0588235294117649E-2</v>
      </c>
      <c r="F102" s="198" t="s">
        <v>249</v>
      </c>
      <c r="G102" s="210">
        <v>1</v>
      </c>
      <c r="H102" s="206">
        <v>2E-3</v>
      </c>
      <c r="I102" s="184"/>
    </row>
    <row r="103" spans="1:9" ht="39" customHeight="1" thickBot="1">
      <c r="B103" s="5"/>
      <c r="C103" s="191" t="s">
        <v>263</v>
      </c>
      <c r="D103" s="209">
        <f>SUM(D99:D102)</f>
        <v>425</v>
      </c>
      <c r="E103" s="204">
        <f>SUM(E99:E102)</f>
        <v>1</v>
      </c>
      <c r="F103" s="195" t="s">
        <v>250</v>
      </c>
      <c r="G103" s="207">
        <f>SUM(G99:G102)</f>
        <v>438</v>
      </c>
      <c r="H103" s="208">
        <f>SUM(H99:H102)</f>
        <v>1</v>
      </c>
      <c r="I103" s="185" t="s">
        <v>177</v>
      </c>
    </row>
    <row r="104" spans="1:9" ht="85.5" customHeight="1">
      <c r="B104" s="5"/>
      <c r="C104" s="187"/>
      <c r="D104" s="188"/>
      <c r="E104" s="189"/>
      <c r="F104" s="462" t="s">
        <v>358</v>
      </c>
      <c r="G104" s="462"/>
      <c r="H104" s="462"/>
      <c r="I104" s="185"/>
    </row>
    <row r="105" spans="1:9" ht="39" customHeight="1">
      <c r="B105" s="5"/>
      <c r="C105" s="187"/>
      <c r="D105" s="188"/>
      <c r="E105" s="189"/>
      <c r="F105" s="189"/>
      <c r="G105" s="189"/>
      <c r="H105" s="186"/>
      <c r="I105" s="185"/>
    </row>
    <row r="106" spans="1:9" ht="39" customHeight="1">
      <c r="B106" s="5"/>
      <c r="C106" s="187"/>
      <c r="D106" s="188"/>
      <c r="E106" s="189"/>
      <c r="F106" s="189"/>
      <c r="G106" s="189"/>
      <c r="H106" s="186"/>
      <c r="I106" s="185"/>
    </row>
    <row r="107" spans="1:9" ht="39" customHeight="1">
      <c r="B107" s="5"/>
      <c r="C107" s="187"/>
      <c r="D107" s="188"/>
      <c r="E107" s="189"/>
      <c r="F107" s="189"/>
      <c r="G107" s="189"/>
      <c r="H107" s="186"/>
      <c r="I107" s="185"/>
    </row>
    <row r="108" spans="1:9" ht="39" customHeight="1">
      <c r="B108" s="5"/>
      <c r="C108" s="181"/>
      <c r="D108" s="182"/>
      <c r="E108" s="183"/>
      <c r="F108" s="183"/>
      <c r="G108" s="183"/>
      <c r="H108" s="180"/>
      <c r="I108" s="40"/>
    </row>
    <row r="109" spans="1:9" ht="39" customHeight="1">
      <c r="B109" s="5"/>
      <c r="C109" s="181"/>
      <c r="D109" s="182"/>
      <c r="E109" s="183"/>
      <c r="F109" s="183"/>
      <c r="G109" s="183"/>
      <c r="H109" s="180"/>
      <c r="I109" s="40"/>
    </row>
    <row r="110" spans="1:9" ht="39" customHeight="1">
      <c r="B110" s="5"/>
      <c r="C110" s="181"/>
      <c r="D110" s="182"/>
      <c r="E110" s="183"/>
      <c r="F110" s="183"/>
      <c r="G110" s="183"/>
      <c r="H110" s="180"/>
      <c r="I110" s="40"/>
    </row>
    <row r="111" spans="1:9" ht="39" customHeight="1">
      <c r="B111" s="5"/>
      <c r="C111" s="181"/>
      <c r="D111" s="182"/>
      <c r="E111" s="183"/>
      <c r="F111" s="183"/>
      <c r="G111" s="183"/>
      <c r="H111" s="180"/>
      <c r="I111" s="40"/>
    </row>
    <row r="112" spans="1:9" ht="39" customHeight="1">
      <c r="B112" s="5"/>
      <c r="C112" s="181"/>
      <c r="D112" s="182"/>
      <c r="E112" s="183"/>
      <c r="F112" s="183"/>
      <c r="G112" s="183"/>
      <c r="H112" s="180"/>
      <c r="I112" s="40"/>
    </row>
    <row r="113" spans="2:9" ht="51" customHeight="1">
      <c r="B113" s="171" t="s">
        <v>51</v>
      </c>
      <c r="C113" s="124"/>
      <c r="D113" s="178"/>
      <c r="E113" s="124"/>
      <c r="F113" s="124"/>
      <c r="G113" s="124"/>
      <c r="H113" s="141"/>
      <c r="I113" s="41" t="s">
        <v>161</v>
      </c>
    </row>
    <row r="114" spans="2:9" ht="79.5" customHeight="1">
      <c r="B114" s="172" t="s">
        <v>52</v>
      </c>
      <c r="C114" s="172" t="s">
        <v>53</v>
      </c>
      <c r="D114" s="172" t="s">
        <v>54</v>
      </c>
      <c r="E114" s="172" t="s">
        <v>55</v>
      </c>
      <c r="F114" s="173" t="s">
        <v>56</v>
      </c>
      <c r="G114" s="172" t="s">
        <v>57</v>
      </c>
      <c r="H114" s="141"/>
      <c r="I114" s="36" t="s">
        <v>161</v>
      </c>
    </row>
    <row r="115" spans="2:9" ht="77.25" customHeight="1">
      <c r="B115" s="174">
        <v>405586</v>
      </c>
      <c r="C115" s="174">
        <v>264</v>
      </c>
      <c r="D115" s="175">
        <v>3400000</v>
      </c>
      <c r="E115" s="174" t="s">
        <v>117</v>
      </c>
      <c r="F115" s="174" t="s">
        <v>118</v>
      </c>
      <c r="G115" s="246" t="s">
        <v>331</v>
      </c>
      <c r="H115" s="142"/>
      <c r="I115" s="43" t="s">
        <v>161</v>
      </c>
    </row>
    <row r="116" spans="2:9" ht="77.25" customHeight="1">
      <c r="B116" s="174">
        <v>409144</v>
      </c>
      <c r="C116" s="174">
        <v>271</v>
      </c>
      <c r="D116" s="175">
        <v>2400000000</v>
      </c>
      <c r="E116" s="176" t="s">
        <v>332</v>
      </c>
      <c r="F116" s="247">
        <v>0</v>
      </c>
      <c r="G116" s="334" t="s">
        <v>333</v>
      </c>
      <c r="H116" s="333"/>
      <c r="I116" s="43"/>
    </row>
    <row r="117" spans="2:9" ht="77.25" customHeight="1">
      <c r="B117" s="336">
        <v>414239</v>
      </c>
      <c r="C117" s="338">
        <v>255</v>
      </c>
      <c r="D117" s="337">
        <v>176000000</v>
      </c>
      <c r="E117" s="338" t="s">
        <v>394</v>
      </c>
      <c r="F117" s="340">
        <v>2.8400000000000002E-2</v>
      </c>
      <c r="G117" s="339" t="s">
        <v>395</v>
      </c>
      <c r="H117" s="333"/>
      <c r="I117" s="43"/>
    </row>
    <row r="118" spans="2:9" ht="75.75" customHeight="1">
      <c r="B118" s="336">
        <v>416695</v>
      </c>
      <c r="C118" s="338">
        <v>264</v>
      </c>
      <c r="D118" s="337">
        <v>11600000</v>
      </c>
      <c r="E118" s="338" t="s">
        <v>117</v>
      </c>
      <c r="F118" s="340">
        <v>0.50860000000000005</v>
      </c>
      <c r="G118" s="339" t="s">
        <v>396</v>
      </c>
      <c r="H118" s="142"/>
      <c r="I118" s="36" t="s">
        <v>161</v>
      </c>
    </row>
    <row r="119" spans="2:9" ht="51.75" customHeight="1">
      <c r="B119" s="95" t="s">
        <v>58</v>
      </c>
      <c r="C119" s="96"/>
      <c r="D119" s="97"/>
      <c r="E119" s="97"/>
      <c r="F119" s="97"/>
      <c r="G119" s="98"/>
      <c r="H119" s="143"/>
      <c r="I119" s="2" t="s">
        <v>160</v>
      </c>
    </row>
    <row r="120" spans="2:9" ht="40.5" customHeight="1">
      <c r="B120" s="463" t="s">
        <v>397</v>
      </c>
      <c r="C120" s="464"/>
      <c r="D120" s="465"/>
      <c r="E120" s="465"/>
      <c r="F120" s="465"/>
      <c r="G120" s="94"/>
      <c r="H120" s="141"/>
      <c r="I120" s="3" t="s">
        <v>161</v>
      </c>
    </row>
    <row r="121" spans="2:9" ht="55.5" customHeight="1">
      <c r="B121" s="99" t="s">
        <v>59</v>
      </c>
      <c r="C121" s="99" t="s">
        <v>60</v>
      </c>
      <c r="D121" s="100" t="s">
        <v>38</v>
      </c>
      <c r="E121" s="99" t="s">
        <v>61</v>
      </c>
      <c r="F121" s="99" t="s">
        <v>183</v>
      </c>
      <c r="G121" s="99" t="s">
        <v>62</v>
      </c>
      <c r="H121" s="141"/>
      <c r="I121" s="3" t="s">
        <v>161</v>
      </c>
    </row>
    <row r="122" spans="2:9" ht="30" customHeight="1">
      <c r="B122" s="466">
        <v>100</v>
      </c>
      <c r="C122" s="298">
        <v>111</v>
      </c>
      <c r="D122" s="102" t="s">
        <v>137</v>
      </c>
      <c r="E122" s="299">
        <v>8953200000</v>
      </c>
      <c r="F122" s="341">
        <v>2238300000</v>
      </c>
      <c r="G122" s="342">
        <v>6714900000</v>
      </c>
      <c r="H122" s="141"/>
      <c r="I122" s="44" t="s">
        <v>205</v>
      </c>
    </row>
    <row r="123" spans="2:9" ht="32.25" customHeight="1">
      <c r="B123" s="467"/>
      <c r="C123" s="298">
        <v>113</v>
      </c>
      <c r="D123" s="344" t="s">
        <v>138</v>
      </c>
      <c r="E123" s="345">
        <v>524836800</v>
      </c>
      <c r="F123" s="345">
        <v>131209200</v>
      </c>
      <c r="G123" s="347">
        <v>393627600</v>
      </c>
      <c r="H123" s="141"/>
      <c r="I123" s="3" t="s">
        <v>161</v>
      </c>
    </row>
    <row r="124" spans="2:9" ht="33.75" customHeight="1">
      <c r="B124" s="467"/>
      <c r="C124" s="298">
        <v>114</v>
      </c>
      <c r="D124" s="344" t="s">
        <v>139</v>
      </c>
      <c r="E124" s="345">
        <v>789836400</v>
      </c>
      <c r="F124" s="345">
        <v>0</v>
      </c>
      <c r="G124" s="347">
        <v>789836400</v>
      </c>
      <c r="H124" s="144"/>
      <c r="I124" s="39"/>
    </row>
    <row r="125" spans="2:9" ht="33" customHeight="1">
      <c r="B125" s="467"/>
      <c r="C125" s="298">
        <v>133</v>
      </c>
      <c r="D125" s="344" t="s">
        <v>140</v>
      </c>
      <c r="E125" s="345">
        <v>644111825</v>
      </c>
      <c r="F125" s="345">
        <v>174763763</v>
      </c>
      <c r="G125" s="347">
        <v>469348062</v>
      </c>
      <c r="H125" s="144"/>
      <c r="I125" s="39"/>
    </row>
    <row r="126" spans="2:9" ht="34.5" customHeight="1">
      <c r="B126" s="467"/>
      <c r="C126" s="298">
        <v>144</v>
      </c>
      <c r="D126" s="344" t="s">
        <v>141</v>
      </c>
      <c r="E126" s="346">
        <v>200200000</v>
      </c>
      <c r="F126" s="345">
        <v>46200000</v>
      </c>
      <c r="G126" s="347">
        <v>154000000</v>
      </c>
      <c r="H126" s="42"/>
      <c r="I126" s="39"/>
    </row>
    <row r="127" spans="2:9" ht="33" customHeight="1">
      <c r="B127" s="467"/>
      <c r="C127" s="298">
        <v>199</v>
      </c>
      <c r="D127" s="344" t="s">
        <v>142</v>
      </c>
      <c r="E127" s="345">
        <v>258960000</v>
      </c>
      <c r="F127" s="345">
        <v>39200000</v>
      </c>
      <c r="G127" s="347">
        <v>219760000</v>
      </c>
      <c r="H127" s="145"/>
      <c r="I127" s="39"/>
    </row>
    <row r="128" spans="2:9" ht="25.5" customHeight="1">
      <c r="B128" s="466">
        <v>200</v>
      </c>
      <c r="C128" s="101"/>
      <c r="D128" s="102"/>
      <c r="E128" s="103"/>
      <c r="F128" s="103"/>
      <c r="G128" s="109"/>
      <c r="H128" s="144"/>
      <c r="I128" s="39"/>
    </row>
    <row r="129" spans="2:9" ht="43.5" customHeight="1">
      <c r="B129" s="467"/>
      <c r="C129" s="351">
        <v>210</v>
      </c>
      <c r="D129" s="352" t="s">
        <v>143</v>
      </c>
      <c r="E129" s="353">
        <v>144000000</v>
      </c>
      <c r="F129" s="354">
        <v>19161612</v>
      </c>
      <c r="G129" s="355">
        <v>124838388</v>
      </c>
      <c r="H129" s="144"/>
      <c r="I129" s="39"/>
    </row>
    <row r="130" spans="2:9" ht="45" customHeight="1">
      <c r="B130" s="467"/>
      <c r="C130" s="348">
        <v>211</v>
      </c>
      <c r="D130" s="349" t="s">
        <v>144</v>
      </c>
      <c r="E130" s="350">
        <v>96000000</v>
      </c>
      <c r="F130" s="350">
        <v>15909000</v>
      </c>
      <c r="G130" s="371">
        <v>80091000</v>
      </c>
      <c r="H130" s="144"/>
      <c r="I130" s="39"/>
    </row>
    <row r="131" spans="2:9" ht="42.75" customHeight="1">
      <c r="B131" s="467"/>
      <c r="C131" s="348">
        <v>212</v>
      </c>
      <c r="D131" s="349" t="s">
        <v>145</v>
      </c>
      <c r="E131" s="350">
        <v>16800000</v>
      </c>
      <c r="F131" s="350">
        <v>2630428</v>
      </c>
      <c r="G131" s="356">
        <v>14169572</v>
      </c>
      <c r="H131" s="146"/>
    </row>
    <row r="132" spans="2:9" ht="42.75" customHeight="1">
      <c r="B132" s="467"/>
      <c r="C132" s="348">
        <v>214</v>
      </c>
      <c r="D132" s="349" t="s">
        <v>146</v>
      </c>
      <c r="E132" s="350">
        <v>31200000</v>
      </c>
      <c r="F132" s="350">
        <v>622184</v>
      </c>
      <c r="G132" s="356">
        <v>30577816</v>
      </c>
      <c r="H132" s="146"/>
    </row>
    <row r="133" spans="2:9" ht="42.75" customHeight="1">
      <c r="B133" s="467"/>
      <c r="C133" s="351">
        <v>230</v>
      </c>
      <c r="D133" s="365" t="s">
        <v>147</v>
      </c>
      <c r="E133" s="354">
        <v>4953599</v>
      </c>
      <c r="F133" s="354">
        <v>1056612</v>
      </c>
      <c r="G133" s="364">
        <v>3896987</v>
      </c>
      <c r="H133" s="146"/>
    </row>
    <row r="134" spans="2:9" ht="42.75" customHeight="1">
      <c r="B134" s="467"/>
      <c r="C134" s="357">
        <v>232</v>
      </c>
      <c r="D134" s="358" t="s">
        <v>335</v>
      </c>
      <c r="E134" s="350">
        <v>4953599</v>
      </c>
      <c r="F134" s="350">
        <v>1056612</v>
      </c>
      <c r="G134" s="372">
        <v>3896987</v>
      </c>
      <c r="H134" s="146"/>
    </row>
    <row r="135" spans="2:9" ht="58.5" customHeight="1">
      <c r="B135" s="467"/>
      <c r="C135" s="359">
        <v>240</v>
      </c>
      <c r="D135" s="360" t="s">
        <v>148</v>
      </c>
      <c r="E135" s="354">
        <v>31566529</v>
      </c>
      <c r="F135" s="354">
        <v>5521847</v>
      </c>
      <c r="G135" s="362">
        <v>26044682</v>
      </c>
      <c r="H135" s="146"/>
    </row>
    <row r="136" spans="2:9" ht="55.5" customHeight="1">
      <c r="B136" s="467"/>
      <c r="C136" s="348">
        <v>242</v>
      </c>
      <c r="D136" s="349" t="s">
        <v>182</v>
      </c>
      <c r="E136" s="350">
        <v>11570000</v>
      </c>
      <c r="F136" s="350">
        <v>3205000</v>
      </c>
      <c r="G136" s="373">
        <v>8365000</v>
      </c>
      <c r="H136" s="146"/>
    </row>
    <row r="137" spans="2:9" ht="51.75" customHeight="1">
      <c r="B137" s="467"/>
      <c r="C137" s="348">
        <v>243</v>
      </c>
      <c r="D137" s="349" t="s">
        <v>398</v>
      </c>
      <c r="E137" s="377">
        <v>1590000</v>
      </c>
      <c r="F137" s="350">
        <v>1450000</v>
      </c>
      <c r="G137" s="373">
        <v>140000</v>
      </c>
      <c r="H137" s="45"/>
    </row>
    <row r="138" spans="2:9" ht="48.75" customHeight="1">
      <c r="B138" s="467"/>
      <c r="C138" s="348">
        <v>244</v>
      </c>
      <c r="D138" s="349" t="s">
        <v>149</v>
      </c>
      <c r="E138" s="350">
        <v>10402529</v>
      </c>
      <c r="F138" s="350">
        <v>866847</v>
      </c>
      <c r="G138" s="373">
        <v>9535682</v>
      </c>
      <c r="H138" s="45"/>
    </row>
    <row r="139" spans="2:9" ht="46.5" customHeight="1">
      <c r="B139" s="467"/>
      <c r="C139" s="348">
        <v>246</v>
      </c>
      <c r="D139" s="349" t="s">
        <v>336</v>
      </c>
      <c r="E139" s="350">
        <v>8004000</v>
      </c>
      <c r="F139" s="350">
        <v>0</v>
      </c>
      <c r="G139" s="373">
        <v>8004000</v>
      </c>
      <c r="H139" s="45"/>
    </row>
    <row r="140" spans="2:9" ht="36.75" customHeight="1">
      <c r="B140" s="467"/>
      <c r="C140" s="359">
        <v>250</v>
      </c>
      <c r="D140" s="352" t="s">
        <v>150</v>
      </c>
      <c r="E140" s="354">
        <v>171156460</v>
      </c>
      <c r="F140" s="361">
        <v>14261590</v>
      </c>
      <c r="G140" s="362">
        <v>156894870</v>
      </c>
      <c r="H140" s="45"/>
    </row>
    <row r="141" spans="2:9" ht="27.75" customHeight="1">
      <c r="B141" s="467"/>
      <c r="C141" s="348">
        <v>251</v>
      </c>
      <c r="D141" s="349" t="s">
        <v>151</v>
      </c>
      <c r="E141" s="366">
        <v>126000000</v>
      </c>
      <c r="F141" s="363">
        <v>0</v>
      </c>
      <c r="G141" s="370">
        <v>126000000</v>
      </c>
      <c r="H141" s="45"/>
    </row>
    <row r="142" spans="2:9" ht="33" customHeight="1">
      <c r="B142" s="467"/>
      <c r="C142" s="348">
        <v>255</v>
      </c>
      <c r="D142" s="349" t="s">
        <v>152</v>
      </c>
      <c r="E142" s="366">
        <v>45156460</v>
      </c>
      <c r="F142" s="363">
        <v>14261590</v>
      </c>
      <c r="G142" s="370">
        <v>30894870</v>
      </c>
      <c r="H142" s="45"/>
    </row>
    <row r="143" spans="2:9" ht="38.25" customHeight="1">
      <c r="B143" s="467"/>
      <c r="C143" s="359">
        <v>260</v>
      </c>
      <c r="D143" s="352" t="s">
        <v>153</v>
      </c>
      <c r="E143" s="354">
        <v>19077806</v>
      </c>
      <c r="F143" s="361">
        <v>5988000</v>
      </c>
      <c r="G143" s="364">
        <v>13089806</v>
      </c>
      <c r="H143" s="45"/>
    </row>
    <row r="144" spans="2:9" ht="36" customHeight="1">
      <c r="B144" s="467"/>
      <c r="C144" s="367">
        <v>262</v>
      </c>
      <c r="D144" s="349" t="s">
        <v>399</v>
      </c>
      <c r="E144" s="350">
        <v>1250000</v>
      </c>
      <c r="F144" s="363">
        <v>45000</v>
      </c>
      <c r="G144" s="374">
        <v>1205000</v>
      </c>
      <c r="H144" s="45"/>
    </row>
    <row r="145" spans="2:8" ht="30" customHeight="1">
      <c r="B145" s="467"/>
      <c r="C145" s="367">
        <v>263</v>
      </c>
      <c r="D145" s="368" t="s">
        <v>217</v>
      </c>
      <c r="E145" s="350">
        <v>197806</v>
      </c>
      <c r="F145" s="363">
        <v>88000</v>
      </c>
      <c r="G145" s="374">
        <v>109806</v>
      </c>
      <c r="H145" s="45"/>
    </row>
    <row r="146" spans="2:8" ht="27.75" customHeight="1">
      <c r="B146" s="467"/>
      <c r="C146" s="357">
        <v>264</v>
      </c>
      <c r="D146" s="368" t="s">
        <v>337</v>
      </c>
      <c r="E146" s="350">
        <v>18400000</v>
      </c>
      <c r="F146" s="350">
        <v>5900000</v>
      </c>
      <c r="G146" s="372">
        <v>12500000</v>
      </c>
      <c r="H146" s="45"/>
    </row>
    <row r="147" spans="2:8" ht="27.75" customHeight="1">
      <c r="B147" s="467"/>
      <c r="C147" s="357">
        <v>268</v>
      </c>
      <c r="D147" s="369" t="s">
        <v>338</v>
      </c>
      <c r="E147" s="350">
        <v>480000</v>
      </c>
      <c r="F147" s="350">
        <v>0</v>
      </c>
      <c r="G147" s="372">
        <v>480000</v>
      </c>
      <c r="H147" s="45"/>
    </row>
    <row r="148" spans="2:8" ht="27.75" customHeight="1">
      <c r="B148" s="467"/>
      <c r="C148" s="359">
        <v>270</v>
      </c>
      <c r="D148" s="352" t="s">
        <v>154</v>
      </c>
      <c r="E148" s="354">
        <v>988121034</v>
      </c>
      <c r="F148" s="354">
        <v>227066000</v>
      </c>
      <c r="G148" s="364">
        <v>761055034</v>
      </c>
      <c r="H148" s="45"/>
    </row>
    <row r="149" spans="2:8" ht="27.75" customHeight="1">
      <c r="B149" s="467"/>
      <c r="C149" s="367">
        <v>271</v>
      </c>
      <c r="D149" s="349" t="s">
        <v>155</v>
      </c>
      <c r="E149" s="350">
        <v>988121034</v>
      </c>
      <c r="F149" s="350">
        <v>227066000</v>
      </c>
      <c r="G149" s="375">
        <v>761055034</v>
      </c>
      <c r="H149" s="45"/>
    </row>
    <row r="150" spans="2:8" ht="27.75" customHeight="1">
      <c r="B150" s="467"/>
      <c r="C150" s="359">
        <v>280</v>
      </c>
      <c r="D150" s="352" t="s">
        <v>339</v>
      </c>
      <c r="E150" s="354">
        <v>3200000</v>
      </c>
      <c r="F150" s="354">
        <v>0</v>
      </c>
      <c r="G150" s="376">
        <v>3200000</v>
      </c>
      <c r="H150" s="343"/>
    </row>
    <row r="151" spans="2:8" ht="27.75" customHeight="1">
      <c r="B151" s="467"/>
      <c r="C151" s="367">
        <v>282</v>
      </c>
      <c r="D151" s="349" t="s">
        <v>340</v>
      </c>
      <c r="E151" s="350">
        <v>3200000</v>
      </c>
      <c r="F151" s="350">
        <v>0</v>
      </c>
      <c r="G151" s="375">
        <v>3200000</v>
      </c>
      <c r="H151" s="343"/>
    </row>
    <row r="152" spans="2:8" ht="27.75" customHeight="1">
      <c r="B152" s="468"/>
      <c r="C152" s="254"/>
      <c r="D152" s="102"/>
      <c r="E152" s="249"/>
      <c r="F152" s="249"/>
      <c r="G152" s="271"/>
      <c r="H152" s="45"/>
    </row>
    <row r="153" spans="2:8" ht="42" customHeight="1">
      <c r="B153" s="467">
        <v>300</v>
      </c>
      <c r="C153" s="382">
        <v>330</v>
      </c>
      <c r="D153" s="380" t="s">
        <v>341</v>
      </c>
      <c r="E153" s="381">
        <v>1500000</v>
      </c>
      <c r="F153" s="381">
        <v>0</v>
      </c>
      <c r="G153" s="388">
        <v>1500000</v>
      </c>
      <c r="H153" s="45"/>
    </row>
    <row r="154" spans="2:8" ht="42" customHeight="1">
      <c r="B154" s="467"/>
      <c r="C154" s="385">
        <v>334</v>
      </c>
      <c r="D154" s="378" t="s">
        <v>342</v>
      </c>
      <c r="E154" s="379">
        <v>1500000</v>
      </c>
      <c r="F154" s="379">
        <v>0</v>
      </c>
      <c r="G154" s="387">
        <v>1500000</v>
      </c>
      <c r="H154" s="45"/>
    </row>
    <row r="155" spans="2:8" ht="42" customHeight="1">
      <c r="B155" s="467"/>
      <c r="C155" s="382">
        <v>340</v>
      </c>
      <c r="D155" s="380" t="s">
        <v>343</v>
      </c>
      <c r="E155" s="381">
        <v>3000000</v>
      </c>
      <c r="F155" s="381">
        <v>0</v>
      </c>
      <c r="G155" s="388">
        <v>3000000</v>
      </c>
      <c r="H155" s="45"/>
    </row>
    <row r="156" spans="2:8" ht="42" customHeight="1">
      <c r="B156" s="467"/>
      <c r="C156" s="385">
        <v>343</v>
      </c>
      <c r="D156" s="378" t="s">
        <v>344</v>
      </c>
      <c r="E156" s="379">
        <v>3000000</v>
      </c>
      <c r="F156" s="379">
        <v>0</v>
      </c>
      <c r="G156" s="387">
        <v>3000000</v>
      </c>
      <c r="H156" s="45"/>
    </row>
    <row r="157" spans="2:8" ht="42" customHeight="1">
      <c r="B157" s="467"/>
      <c r="C157" s="382">
        <v>350</v>
      </c>
      <c r="D157" s="380" t="s">
        <v>345</v>
      </c>
      <c r="E157" s="381">
        <v>1500000</v>
      </c>
      <c r="F157" s="381">
        <v>0</v>
      </c>
      <c r="G157" s="388">
        <v>1500000</v>
      </c>
      <c r="H157" s="45"/>
    </row>
    <row r="158" spans="2:8" ht="42" customHeight="1">
      <c r="B158" s="467"/>
      <c r="C158" s="385">
        <v>351</v>
      </c>
      <c r="D158" s="378" t="s">
        <v>346</v>
      </c>
      <c r="E158" s="379">
        <v>1500000</v>
      </c>
      <c r="F158" s="379">
        <v>0</v>
      </c>
      <c r="G158" s="387">
        <v>1500000</v>
      </c>
      <c r="H158" s="45"/>
    </row>
    <row r="159" spans="2:8" ht="42" customHeight="1">
      <c r="B159" s="467"/>
      <c r="C159" s="382">
        <v>360</v>
      </c>
      <c r="D159" s="380" t="s">
        <v>156</v>
      </c>
      <c r="E159" s="381">
        <v>8000000</v>
      </c>
      <c r="F159" s="381">
        <v>8000000</v>
      </c>
      <c r="G159" s="384">
        <v>0</v>
      </c>
      <c r="H159" s="45"/>
    </row>
    <row r="160" spans="2:8" ht="42" customHeight="1">
      <c r="B160" s="467"/>
      <c r="C160" s="385">
        <v>361</v>
      </c>
      <c r="D160" s="378" t="s">
        <v>157</v>
      </c>
      <c r="E160" s="379">
        <v>8000000</v>
      </c>
      <c r="F160" s="379">
        <v>8000000</v>
      </c>
      <c r="G160" s="387">
        <v>0</v>
      </c>
      <c r="H160" s="45"/>
    </row>
    <row r="161" spans="2:8" ht="27.75" customHeight="1">
      <c r="B161" s="467"/>
      <c r="C161" s="382">
        <v>390</v>
      </c>
      <c r="D161" s="386" t="s">
        <v>347</v>
      </c>
      <c r="E161" s="383">
        <v>2530000</v>
      </c>
      <c r="F161" s="382">
        <v>159000</v>
      </c>
      <c r="G161" s="389">
        <v>2371000</v>
      </c>
      <c r="H161" s="45"/>
    </row>
    <row r="162" spans="2:8" ht="27.75" customHeight="1">
      <c r="B162" s="467"/>
      <c r="C162" s="385">
        <v>399</v>
      </c>
      <c r="D162" s="378" t="s">
        <v>348</v>
      </c>
      <c r="E162" s="379">
        <v>2530000</v>
      </c>
      <c r="F162" s="379">
        <v>159000</v>
      </c>
      <c r="G162" s="387">
        <v>2371000</v>
      </c>
      <c r="H162" s="45"/>
    </row>
    <row r="163" spans="2:8" ht="37.5" customHeight="1">
      <c r="B163" s="311">
        <v>900</v>
      </c>
      <c r="C163" s="391">
        <v>910</v>
      </c>
      <c r="D163" s="393" t="s">
        <v>158</v>
      </c>
      <c r="E163" s="390">
        <v>8003500</v>
      </c>
      <c r="F163" s="390">
        <v>0</v>
      </c>
      <c r="G163" s="392">
        <v>8003500</v>
      </c>
      <c r="H163" s="45"/>
    </row>
    <row r="164" spans="2:8" ht="51" customHeight="1">
      <c r="B164" s="456" t="s">
        <v>221</v>
      </c>
      <c r="C164" s="456"/>
      <c r="D164" s="456"/>
      <c r="E164" s="456"/>
      <c r="F164" s="456"/>
      <c r="G164" s="456"/>
      <c r="H164" s="162"/>
    </row>
    <row r="165" spans="2:8" ht="54" customHeight="1">
      <c r="B165" s="420" t="s">
        <v>400</v>
      </c>
      <c r="C165" s="421"/>
      <c r="D165" s="421"/>
      <c r="E165" s="421"/>
      <c r="F165" s="421"/>
      <c r="G165" s="422"/>
      <c r="H165" s="163"/>
    </row>
    <row r="166" spans="2:8" ht="32.25" customHeight="1">
      <c r="B166" s="164" t="s">
        <v>222</v>
      </c>
      <c r="C166" s="164" t="s">
        <v>222</v>
      </c>
      <c r="D166" s="165" t="s">
        <v>223</v>
      </c>
      <c r="E166" s="166" t="s">
        <v>183</v>
      </c>
      <c r="F166" s="166" t="s">
        <v>224</v>
      </c>
      <c r="G166" s="167" t="s">
        <v>225</v>
      </c>
      <c r="H166" s="158" t="s">
        <v>226</v>
      </c>
    </row>
    <row r="167" spans="2:8" ht="26.25" customHeight="1">
      <c r="B167" s="396">
        <v>100</v>
      </c>
      <c r="C167" s="397" t="s">
        <v>227</v>
      </c>
      <c r="D167" s="398">
        <v>11371145.025</v>
      </c>
      <c r="E167" s="399">
        <v>2629672.963</v>
      </c>
      <c r="F167" s="399">
        <v>8741472.0620000008</v>
      </c>
      <c r="G167" s="401">
        <v>23.125841392564599</v>
      </c>
      <c r="H167" s="401">
        <v>89.104648642060596</v>
      </c>
    </row>
    <row r="168" spans="2:8" ht="29.25" customHeight="1">
      <c r="B168" s="396">
        <v>200</v>
      </c>
      <c r="C168" s="397" t="s">
        <v>228</v>
      </c>
      <c r="D168" s="400">
        <v>1365883.524</v>
      </c>
      <c r="E168" s="399">
        <v>273100.66100000002</v>
      </c>
      <c r="F168" s="399">
        <v>1092782.8629999999</v>
      </c>
      <c r="G168" s="401">
        <v>19.994432629234936</v>
      </c>
      <c r="H168" s="401">
        <v>10.703106083373477</v>
      </c>
    </row>
    <row r="169" spans="2:8" ht="23.25" customHeight="1">
      <c r="B169" s="396">
        <v>300</v>
      </c>
      <c r="C169" s="394" t="s">
        <v>229</v>
      </c>
      <c r="D169" s="400">
        <v>16530</v>
      </c>
      <c r="E169" s="399">
        <v>8159</v>
      </c>
      <c r="F169" s="399">
        <v>8371</v>
      </c>
      <c r="G169" s="401">
        <v>49.358741681790683</v>
      </c>
      <c r="H169" s="401">
        <v>0.12952959783865406</v>
      </c>
    </row>
    <row r="170" spans="2:8" ht="39.75" hidden="1" customHeight="1">
      <c r="B170" s="396">
        <v>500</v>
      </c>
      <c r="C170" s="397" t="s">
        <v>230</v>
      </c>
      <c r="D170" s="400">
        <v>70000</v>
      </c>
      <c r="E170" s="399">
        <v>67161.8</v>
      </c>
      <c r="F170" s="399">
        <v>2838.1999999999971</v>
      </c>
      <c r="G170" s="401">
        <v>95.945428571428565</v>
      </c>
      <c r="H170" s="401" t="e">
        <v>#DIV/0!</v>
      </c>
    </row>
    <row r="171" spans="2:8" ht="36" hidden="1" customHeight="1">
      <c r="B171" s="396">
        <v>800</v>
      </c>
      <c r="C171" s="397" t="s">
        <v>231</v>
      </c>
      <c r="D171" s="400">
        <v>427734.261</v>
      </c>
      <c r="E171" s="399">
        <v>427734.261</v>
      </c>
      <c r="F171" s="399">
        <v>0</v>
      </c>
      <c r="G171" s="401">
        <v>100</v>
      </c>
      <c r="H171" s="401" t="e">
        <v>#DIV/0!</v>
      </c>
    </row>
    <row r="172" spans="2:8" ht="36" customHeight="1">
      <c r="B172" s="396">
        <v>900</v>
      </c>
      <c r="C172" s="397" t="s">
        <v>232</v>
      </c>
      <c r="D172" s="400">
        <v>8003.5</v>
      </c>
      <c r="E172" s="399">
        <v>0</v>
      </c>
      <c r="F172" s="399">
        <v>8003.5</v>
      </c>
      <c r="G172" s="401">
        <v>0</v>
      </c>
      <c r="H172" s="401">
        <v>6.2715676727263622E-2</v>
      </c>
    </row>
    <row r="173" spans="2:8" ht="23.25" customHeight="1">
      <c r="B173" s="395" t="s">
        <v>233</v>
      </c>
      <c r="C173" s="402" t="s">
        <v>233</v>
      </c>
      <c r="D173" s="403">
        <v>12761562.049000001</v>
      </c>
      <c r="E173" s="403">
        <v>2910932.6239999998</v>
      </c>
      <c r="F173" s="403">
        <v>9850629.4250000007</v>
      </c>
      <c r="G173" s="404">
        <v>22.810159233039197</v>
      </c>
      <c r="H173" s="401">
        <v>100</v>
      </c>
    </row>
    <row r="174" spans="2:8" ht="77.25" customHeight="1">
      <c r="B174" s="157"/>
      <c r="C174" s="157"/>
      <c r="D174" s="157"/>
      <c r="E174" s="157"/>
      <c r="F174" s="157"/>
      <c r="G174" s="157"/>
      <c r="H174" s="45"/>
    </row>
    <row r="175" spans="2:8" ht="77.25" customHeight="1">
      <c r="B175" s="157"/>
      <c r="C175" s="157"/>
      <c r="D175" s="157"/>
      <c r="E175" s="157"/>
      <c r="F175" s="157"/>
      <c r="G175" s="157"/>
      <c r="H175" s="45"/>
    </row>
    <row r="176" spans="2:8" ht="77.25" customHeight="1">
      <c r="B176" s="157"/>
      <c r="C176" s="157"/>
      <c r="D176" s="157"/>
      <c r="E176" s="157"/>
      <c r="F176" s="157"/>
      <c r="G176" s="157"/>
      <c r="H176" s="45"/>
    </row>
    <row r="177" spans="2:8" ht="77.25" customHeight="1">
      <c r="B177" s="157"/>
      <c r="C177" s="157"/>
      <c r="D177" s="157"/>
      <c r="E177" s="157"/>
      <c r="F177" s="157"/>
      <c r="G177" s="157"/>
      <c r="H177" s="45"/>
    </row>
    <row r="178" spans="2:8" ht="27.75" customHeight="1">
      <c r="B178" s="151"/>
      <c r="C178" s="1"/>
      <c r="D178" s="46"/>
      <c r="E178" s="47"/>
      <c r="F178" s="48"/>
      <c r="H178" s="45"/>
    </row>
    <row r="179" spans="2:8" ht="27.75" customHeight="1">
      <c r="B179" s="119" t="s">
        <v>64</v>
      </c>
      <c r="C179" s="120"/>
      <c r="D179" s="120"/>
      <c r="E179" s="120"/>
      <c r="F179" s="121"/>
      <c r="H179" s="45"/>
    </row>
    <row r="180" spans="2:8" ht="39.75" customHeight="1">
      <c r="B180" s="65" t="s">
        <v>65</v>
      </c>
      <c r="C180" s="65" t="s">
        <v>66</v>
      </c>
      <c r="D180" s="65" t="s">
        <v>67</v>
      </c>
      <c r="E180" s="65" t="s">
        <v>63</v>
      </c>
      <c r="F180" s="87" t="s">
        <v>68</v>
      </c>
      <c r="H180" s="45"/>
    </row>
    <row r="181" spans="2:8" ht="27.75" customHeight="1">
      <c r="B181" s="457" t="s">
        <v>119</v>
      </c>
      <c r="C181" s="458"/>
      <c r="D181" s="458"/>
      <c r="E181" s="458"/>
      <c r="F181" s="459"/>
      <c r="H181" s="45"/>
    </row>
    <row r="182" spans="2:8" ht="27.75" customHeight="1">
      <c r="B182" s="49"/>
      <c r="C182" s="49"/>
      <c r="D182" s="49"/>
      <c r="E182" s="49"/>
      <c r="H182" s="45"/>
    </row>
    <row r="183" spans="2:8" ht="34.5" customHeight="1">
      <c r="B183" s="119" t="s">
        <v>69</v>
      </c>
      <c r="C183" s="120"/>
      <c r="D183" s="120"/>
      <c r="E183" s="120"/>
      <c r="F183" s="120"/>
      <c r="G183" s="120"/>
      <c r="H183" s="147"/>
    </row>
    <row r="184" spans="2:8" ht="27" customHeight="1">
      <c r="B184" s="460" t="s">
        <v>132</v>
      </c>
      <c r="C184" s="444" t="s">
        <v>120</v>
      </c>
      <c r="D184" s="149" t="s">
        <v>120</v>
      </c>
      <c r="E184" s="444" t="s">
        <v>121</v>
      </c>
      <c r="F184" s="444" t="s">
        <v>122</v>
      </c>
      <c r="G184" s="444" t="s">
        <v>123</v>
      </c>
      <c r="H184" s="444" t="s">
        <v>124</v>
      </c>
    </row>
    <row r="185" spans="2:8" ht="37.5" customHeight="1">
      <c r="B185" s="461"/>
      <c r="C185" s="445"/>
      <c r="D185" s="149" t="s">
        <v>125</v>
      </c>
      <c r="E185" s="445"/>
      <c r="F185" s="445"/>
      <c r="G185" s="445"/>
      <c r="H185" s="445"/>
    </row>
    <row r="186" spans="2:8" ht="51" customHeight="1">
      <c r="B186" s="446" t="s">
        <v>401</v>
      </c>
      <c r="C186" s="447"/>
      <c r="D186" s="132" t="s">
        <v>70</v>
      </c>
      <c r="E186" s="133"/>
      <c r="F186" s="133"/>
      <c r="G186" s="133"/>
      <c r="H186" s="134"/>
    </row>
    <row r="187" spans="2:8" ht="47.25" customHeight="1">
      <c r="B187" s="335" t="s">
        <v>175</v>
      </c>
      <c r="C187" s="136">
        <v>18</v>
      </c>
      <c r="D187" s="137" t="s">
        <v>127</v>
      </c>
      <c r="E187" s="137" t="s">
        <v>127</v>
      </c>
      <c r="F187" s="137" t="s">
        <v>127</v>
      </c>
      <c r="G187" s="136">
        <v>8</v>
      </c>
      <c r="H187" s="319" t="s">
        <v>360</v>
      </c>
    </row>
    <row r="188" spans="2:8" ht="47.25" customHeight="1">
      <c r="B188" s="335" t="s">
        <v>176</v>
      </c>
      <c r="C188" s="136">
        <v>18</v>
      </c>
      <c r="D188" s="137" t="s">
        <v>127</v>
      </c>
      <c r="E188" s="137" t="s">
        <v>127</v>
      </c>
      <c r="F188" s="137" t="s">
        <v>127</v>
      </c>
      <c r="G188" s="136">
        <v>7</v>
      </c>
      <c r="H188" s="319" t="s">
        <v>402</v>
      </c>
    </row>
    <row r="189" spans="2:8" ht="47.25" customHeight="1">
      <c r="B189" s="335" t="s">
        <v>200</v>
      </c>
      <c r="C189" s="136">
        <v>14</v>
      </c>
      <c r="D189" s="137" t="s">
        <v>127</v>
      </c>
      <c r="E189" s="137" t="s">
        <v>127</v>
      </c>
      <c r="F189" s="136">
        <v>1</v>
      </c>
      <c r="G189" s="136">
        <v>4</v>
      </c>
      <c r="H189" s="319" t="s">
        <v>403</v>
      </c>
    </row>
    <row r="190" spans="2:8" ht="47.25" customHeight="1">
      <c r="B190" s="137" t="s">
        <v>131</v>
      </c>
      <c r="C190" s="137">
        <f>SUM(C178:C189)</f>
        <v>50</v>
      </c>
      <c r="D190" s="137">
        <v>0</v>
      </c>
      <c r="E190" s="137">
        <f>SUM(E178:E189)</f>
        <v>0</v>
      </c>
      <c r="F190" s="137">
        <v>1</v>
      </c>
      <c r="G190" s="137">
        <f>SUM(G178:G189)</f>
        <v>19</v>
      </c>
      <c r="H190" s="136">
        <v>17</v>
      </c>
    </row>
    <row r="191" spans="2:8">
      <c r="B191" s="50"/>
      <c r="C191" s="51"/>
      <c r="D191" s="51"/>
      <c r="E191" s="51"/>
      <c r="F191" s="51"/>
      <c r="G191" s="51"/>
      <c r="H191" s="51"/>
    </row>
    <row r="192" spans="2:8" ht="27.75" customHeight="1">
      <c r="B192" s="5"/>
      <c r="C192" s="5"/>
      <c r="D192" s="5"/>
      <c r="E192" s="5"/>
      <c r="F192" s="5"/>
      <c r="H192" s="52"/>
    </row>
    <row r="193" spans="2:8" ht="21" customHeight="1">
      <c r="B193" s="123" t="s">
        <v>174</v>
      </c>
      <c r="C193" s="124"/>
      <c r="D193" s="124"/>
      <c r="E193" s="124"/>
      <c r="F193" s="124"/>
      <c r="H193" s="53"/>
    </row>
    <row r="194" spans="2:8" ht="20.25" customHeight="1">
      <c r="B194" s="448" t="s">
        <v>71</v>
      </c>
      <c r="C194" s="449"/>
      <c r="D194" s="449"/>
      <c r="E194" s="449"/>
      <c r="F194" s="449"/>
      <c r="H194" s="53"/>
    </row>
    <row r="195" spans="2:8" ht="56.25" customHeight="1">
      <c r="B195" s="125" t="s">
        <v>184</v>
      </c>
      <c r="C195" s="302" t="s">
        <v>38</v>
      </c>
      <c r="D195" s="450" t="s">
        <v>193</v>
      </c>
      <c r="E195" s="450"/>
      <c r="F195" s="306" t="s">
        <v>185</v>
      </c>
      <c r="H195" s="53"/>
    </row>
    <row r="196" spans="2:8" ht="36.75" customHeight="1">
      <c r="B196" s="331">
        <v>7</v>
      </c>
      <c r="C196" s="326" t="s">
        <v>389</v>
      </c>
      <c r="D196" s="419" t="s">
        <v>186</v>
      </c>
      <c r="E196" s="419"/>
      <c r="F196" s="325" t="s">
        <v>314</v>
      </c>
      <c r="H196" s="53"/>
    </row>
    <row r="197" spans="2:8" ht="36.75" customHeight="1">
      <c r="B197" s="331">
        <v>8</v>
      </c>
      <c r="C197" s="328" t="s">
        <v>388</v>
      </c>
      <c r="D197" s="419" t="s">
        <v>186</v>
      </c>
      <c r="E197" s="419"/>
      <c r="F197" s="327" t="s">
        <v>314</v>
      </c>
      <c r="H197" s="53"/>
    </row>
    <row r="198" spans="2:8" ht="36.75" customHeight="1">
      <c r="B198" s="332">
        <v>9</v>
      </c>
      <c r="C198" s="330" t="s">
        <v>390</v>
      </c>
      <c r="D198" s="419" t="s">
        <v>186</v>
      </c>
      <c r="E198" s="419"/>
      <c r="F198" s="329" t="s">
        <v>314</v>
      </c>
      <c r="H198" s="53"/>
    </row>
    <row r="199" spans="2:8" ht="36.75" customHeight="1">
      <c r="B199" s="332">
        <v>11</v>
      </c>
      <c r="C199" s="330" t="s">
        <v>391</v>
      </c>
      <c r="D199" s="419" t="s">
        <v>186</v>
      </c>
      <c r="E199" s="419"/>
      <c r="F199" s="329" t="s">
        <v>314</v>
      </c>
      <c r="H199" s="53"/>
    </row>
    <row r="200" spans="2:8" ht="30" customHeight="1">
      <c r="B200" s="451" t="s">
        <v>187</v>
      </c>
      <c r="C200" s="452"/>
      <c r="D200" s="452"/>
      <c r="E200" s="453"/>
      <c r="F200" s="129"/>
      <c r="H200" s="54"/>
    </row>
    <row r="201" spans="2:8" ht="30" customHeight="1">
      <c r="B201" s="454" t="s">
        <v>235</v>
      </c>
      <c r="C201" s="427"/>
      <c r="D201" s="427"/>
      <c r="E201" s="427"/>
      <c r="F201" s="428"/>
      <c r="H201" s="54"/>
    </row>
    <row r="202" spans="2:8" ht="32.25" customHeight="1">
      <c r="B202" s="7"/>
      <c r="C202" s="8"/>
      <c r="D202" s="455"/>
      <c r="E202" s="455"/>
      <c r="F202" s="6"/>
      <c r="H202" s="55"/>
    </row>
    <row r="203" spans="2:8" ht="33" customHeight="1">
      <c r="B203" s="126" t="s">
        <v>188</v>
      </c>
      <c r="C203" s="138"/>
      <c r="D203" s="432"/>
      <c r="E203" s="433"/>
      <c r="F203" s="139"/>
    </row>
    <row r="204" spans="2:8" ht="49.5" customHeight="1">
      <c r="B204" s="426" t="s">
        <v>235</v>
      </c>
      <c r="C204" s="427"/>
      <c r="D204" s="427"/>
      <c r="E204" s="427"/>
      <c r="F204" s="428"/>
    </row>
    <row r="205" spans="2:8">
      <c r="B205" s="429"/>
      <c r="C205" s="430"/>
      <c r="D205" s="430"/>
      <c r="E205" s="431"/>
      <c r="F205" s="6"/>
    </row>
    <row r="206" spans="2:8">
      <c r="B206" s="126" t="s">
        <v>189</v>
      </c>
      <c r="C206" s="138"/>
      <c r="D206" s="432"/>
      <c r="E206" s="433"/>
      <c r="F206" s="139"/>
    </row>
    <row r="207" spans="2:8" ht="56.25" customHeight="1">
      <c r="B207" s="125" t="s">
        <v>184</v>
      </c>
      <c r="C207" s="126" t="s">
        <v>38</v>
      </c>
      <c r="D207" s="434" t="s">
        <v>185</v>
      </c>
      <c r="E207" s="435"/>
      <c r="F207" s="139"/>
    </row>
    <row r="208" spans="2:8" ht="78.75" customHeight="1">
      <c r="B208" s="287">
        <v>5</v>
      </c>
      <c r="C208" s="130" t="s">
        <v>215</v>
      </c>
      <c r="D208" s="436" t="s">
        <v>359</v>
      </c>
      <c r="E208" s="436"/>
      <c r="F208" s="307" t="s">
        <v>314</v>
      </c>
    </row>
    <row r="209" spans="2:6" ht="14.25" customHeight="1">
      <c r="B209" s="437"/>
      <c r="C209" s="438"/>
      <c r="D209" s="438"/>
      <c r="E209" s="439"/>
      <c r="F209" s="156"/>
    </row>
    <row r="210" spans="2:6" ht="46.5" customHeight="1">
      <c r="B210" s="440" t="s">
        <v>72</v>
      </c>
      <c r="C210" s="427"/>
      <c r="D210" s="428"/>
    </row>
    <row r="211" spans="2:6" ht="43.5" customHeight="1">
      <c r="B211" s="140" t="s">
        <v>3</v>
      </c>
      <c r="C211" s="87" t="s">
        <v>73</v>
      </c>
      <c r="D211" s="149" t="s">
        <v>74</v>
      </c>
    </row>
    <row r="212" spans="2:6" ht="78.75" customHeight="1">
      <c r="B212" s="310"/>
      <c r="C212" s="324" t="s">
        <v>388</v>
      </c>
      <c r="D212" s="323" t="s">
        <v>314</v>
      </c>
    </row>
    <row r="213" spans="2:6" ht="27.75" customHeight="1">
      <c r="B213" s="11"/>
      <c r="C213" s="12"/>
      <c r="D213" s="12"/>
    </row>
    <row r="214" spans="2:6" ht="78.75" hidden="1" customHeight="1">
      <c r="B214" s="9"/>
    </row>
    <row r="215" spans="2:6" ht="49.5" customHeight="1">
      <c r="B215" s="441" t="s">
        <v>75</v>
      </c>
      <c r="C215" s="442"/>
      <c r="D215" s="442"/>
      <c r="E215" s="443"/>
    </row>
    <row r="216" spans="2:6" ht="93" customHeight="1">
      <c r="B216" s="423"/>
      <c r="C216" s="424"/>
      <c r="D216" s="424"/>
      <c r="E216" s="425"/>
    </row>
    <row r="217" spans="2:6" ht="24" customHeight="1">
      <c r="B217" s="150"/>
      <c r="C217" s="151"/>
      <c r="D217" s="151"/>
      <c r="E217" s="152"/>
    </row>
    <row r="218" spans="2:6" ht="6" customHeight="1">
      <c r="B218" s="150"/>
      <c r="C218" s="151"/>
      <c r="D218" s="151"/>
      <c r="E218" s="152"/>
    </row>
    <row r="219" spans="2:6" hidden="1">
      <c r="B219" s="153"/>
      <c r="C219" s="154"/>
      <c r="D219" s="154"/>
      <c r="E219" s="155"/>
    </row>
    <row r="224" spans="2:6" ht="63" customHeight="1"/>
  </sheetData>
  <mergeCells count="70">
    <mergeCell ref="B153:B162"/>
    <mergeCell ref="B39:E39"/>
    <mergeCell ref="B1:E1"/>
    <mergeCell ref="B7:E7"/>
    <mergeCell ref="B8:E8"/>
    <mergeCell ref="B10:E10"/>
    <mergeCell ref="B11:E11"/>
    <mergeCell ref="B13:E13"/>
    <mergeCell ref="B28:E28"/>
    <mergeCell ref="B29:E29"/>
    <mergeCell ref="C30:E30"/>
    <mergeCell ref="B32:E32"/>
    <mergeCell ref="B38:E38"/>
    <mergeCell ref="D56:D58"/>
    <mergeCell ref="E58:F58"/>
    <mergeCell ref="F70:G70"/>
    <mergeCell ref="B54:E54"/>
    <mergeCell ref="E55:F55"/>
    <mergeCell ref="E56:F56"/>
    <mergeCell ref="E57:F57"/>
    <mergeCell ref="B60:E60"/>
    <mergeCell ref="B65:E65"/>
    <mergeCell ref="F65:G65"/>
    <mergeCell ref="B67:G67"/>
    <mergeCell ref="B70:E70"/>
    <mergeCell ref="F62:F64"/>
    <mergeCell ref="F97:H97"/>
    <mergeCell ref="D71:G71"/>
    <mergeCell ref="B73:G74"/>
    <mergeCell ref="B76:E76"/>
    <mergeCell ref="F76:G76"/>
    <mergeCell ref="B87:B88"/>
    <mergeCell ref="C87:C88"/>
    <mergeCell ref="D87:D89"/>
    <mergeCell ref="E87:E88"/>
    <mergeCell ref="C97:E97"/>
    <mergeCell ref="F104:H104"/>
    <mergeCell ref="B120:C120"/>
    <mergeCell ref="D120:F120"/>
    <mergeCell ref="B122:B127"/>
    <mergeCell ref="B128:B152"/>
    <mergeCell ref="B164:G164"/>
    <mergeCell ref="B181:F181"/>
    <mergeCell ref="B184:B185"/>
    <mergeCell ref="C184:C185"/>
    <mergeCell ref="E184:E185"/>
    <mergeCell ref="F184:F185"/>
    <mergeCell ref="G184:G185"/>
    <mergeCell ref="H184:H185"/>
    <mergeCell ref="B186:C186"/>
    <mergeCell ref="B194:F194"/>
    <mergeCell ref="D195:E195"/>
    <mergeCell ref="B200:E200"/>
    <mergeCell ref="D196:E196"/>
    <mergeCell ref="D197:E197"/>
    <mergeCell ref="D198:E198"/>
    <mergeCell ref="D199:E199"/>
    <mergeCell ref="B165:G165"/>
    <mergeCell ref="B216:E216"/>
    <mergeCell ref="B204:F204"/>
    <mergeCell ref="B205:E205"/>
    <mergeCell ref="D206:E206"/>
    <mergeCell ref="D207:E207"/>
    <mergeCell ref="D208:E208"/>
    <mergeCell ref="B209:E209"/>
    <mergeCell ref="B210:D210"/>
    <mergeCell ref="B215:E215"/>
    <mergeCell ref="D203:E203"/>
    <mergeCell ref="B201:F201"/>
    <mergeCell ref="D202:E202"/>
  </mergeCells>
  <hyperlinks>
    <hyperlink ref="F34" r:id="rId1"/>
    <hyperlink ref="F36" r:id="rId2"/>
    <hyperlink ref="I103" r:id="rId3"/>
    <hyperlink ref="C30" r:id="rId4"/>
    <hyperlink ref="F35" r:id="rId5"/>
    <hyperlink ref="I95" r:id="rId6"/>
    <hyperlink ref="I119" r:id="rId7"/>
    <hyperlink ref="I122" r:id="rId8" location=".X3y7h2gzaM8_x000a__x000a_" display="https://www.sfp.gov.py/sfp/noticia/14797-4715-funcionarios-del-pais-seran-beneficiados-con-los-cursos-gratuitos-ofrecidos-por-la-sfpinapp.html#.X3y7h2gzaM8_x000a__x000a_"/>
    <hyperlink ref="H84" r:id="rId9"/>
    <hyperlink ref="D41" r:id="rId10"/>
    <hyperlink ref="D43" r:id="rId11"/>
    <hyperlink ref="G115" r:id="rId12"/>
    <hyperlink ref="F208" r:id="rId13"/>
    <hyperlink ref="D46" r:id="rId14"/>
    <hyperlink ref="D47" r:id="rId15"/>
    <hyperlink ref="D48" r:id="rId16"/>
    <hyperlink ref="D56" r:id="rId17"/>
    <hyperlink ref="E56" r:id="rId18"/>
    <hyperlink ref="E57" r:id="rId19"/>
    <hyperlink ref="F62" r:id="rId20" location="!/buscar_informacion#busqueda"/>
    <hyperlink ref="D212" r:id="rId21"/>
    <hyperlink ref="F196" r:id="rId22"/>
    <hyperlink ref="F197" r:id="rId23"/>
    <hyperlink ref="F198" r:id="rId24"/>
    <hyperlink ref="F199" r:id="rId25"/>
    <hyperlink ref="G116" r:id="rId26"/>
    <hyperlink ref="G117" r:id="rId27"/>
    <hyperlink ref="G118" r:id="rId28"/>
  </hyperlinks>
  <printOptions horizontalCentered="1"/>
  <pageMargins left="0.70866141732283472" right="1.4960629921259843" top="0.74803149606299213" bottom="0.74803149606299213" header="0.31496062992125984" footer="0.31496062992125984"/>
  <pageSetup paperSize="131" scale="50" orientation="landscape" r:id="rId29"/>
  <rowBreaks count="17" manualBreakCount="17">
    <brk id="26" max="7" man="1"/>
    <brk id="27" max="7" man="1"/>
    <brk id="37" max="7" man="1"/>
    <brk id="52" max="7" man="1"/>
    <brk id="75" max="7" man="1"/>
    <brk id="82" max="7" man="1"/>
    <brk id="84" max="7" man="1"/>
    <brk id="92" max="7" man="1"/>
    <brk id="96" max="7" man="1"/>
    <brk id="112" max="7" man="1"/>
    <brk id="127" max="7" man="1"/>
    <brk id="152" max="7" man="1"/>
    <brk id="177" max="7" man="1"/>
    <brk id="190" max="7" man="1"/>
    <brk id="191" max="7" man="1"/>
    <brk id="216" max="7" man="1"/>
    <brk id="219" max="7" man="1"/>
  </rowBreaks>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view="pageBreakPreview" topLeftCell="A32" zoomScaleNormal="60" zoomScaleSheetLayoutView="100" workbookViewId="0">
      <selection activeCell="B1" sqref="B1:E1"/>
    </sheetView>
  </sheetViews>
  <sheetFormatPr baseColWidth="10" defaultColWidth="9.140625" defaultRowHeight="15"/>
  <cols>
    <col min="1" max="1" width="4.28515625" style="4" customWidth="1"/>
    <col min="2" max="2" width="16.42578125" style="4" customWidth="1"/>
    <col min="3" max="3" width="69" style="4" customWidth="1"/>
    <col min="4" max="4" width="39" style="4" customWidth="1"/>
    <col min="5" max="5" width="46" style="4" customWidth="1"/>
    <col min="6" max="6" width="38.28515625" style="4" customWidth="1"/>
    <col min="7" max="7" width="29.85546875" style="4" customWidth="1"/>
    <col min="8" max="8" width="33.7109375" style="4" customWidth="1"/>
    <col min="9" max="9" width="33.7109375" style="4" hidden="1" customWidth="1"/>
    <col min="10" max="16384" width="9.140625" style="4"/>
  </cols>
  <sheetData>
    <row r="1" spans="2:9" ht="33.75" customHeight="1">
      <c r="B1" s="479" t="s">
        <v>116</v>
      </c>
      <c r="C1" s="480"/>
      <c r="D1" s="480"/>
      <c r="E1" s="481"/>
      <c r="F1" s="13"/>
      <c r="G1" s="13"/>
      <c r="H1" s="13"/>
      <c r="I1" s="13"/>
    </row>
    <row r="2" spans="2:9" ht="27" customHeight="1"/>
    <row r="3" spans="2:9" ht="27" customHeight="1">
      <c r="B3" s="10" t="s">
        <v>0</v>
      </c>
      <c r="C3" s="14"/>
    </row>
    <row r="4" spans="2:9" ht="27" customHeight="1">
      <c r="B4" s="15" t="s">
        <v>1</v>
      </c>
      <c r="C4" s="15" t="s">
        <v>265</v>
      </c>
    </row>
    <row r="5" spans="2:9" ht="27" customHeight="1">
      <c r="B5" s="16" t="s">
        <v>258</v>
      </c>
      <c r="C5" s="16"/>
    </row>
    <row r="6" spans="2:9" ht="27" customHeight="1">
      <c r="B6" s="17"/>
      <c r="C6" s="17"/>
    </row>
    <row r="7" spans="2:9" ht="27" customHeight="1">
      <c r="B7" s="479" t="s">
        <v>2</v>
      </c>
      <c r="C7" s="480"/>
      <c r="D7" s="480"/>
      <c r="E7" s="481"/>
    </row>
    <row r="8" spans="2:9" ht="62.25" customHeight="1">
      <c r="B8" s="499" t="s">
        <v>76</v>
      </c>
      <c r="C8" s="500"/>
      <c r="D8" s="500"/>
      <c r="E8" s="501"/>
    </row>
    <row r="9" spans="2:9" s="12" customFormat="1" ht="27" customHeight="1">
      <c r="B9" s="18"/>
      <c r="C9" s="18"/>
      <c r="D9" s="18"/>
      <c r="E9" s="18"/>
      <c r="F9" s="4"/>
      <c r="G9" s="4"/>
      <c r="H9" s="4"/>
      <c r="I9" s="4"/>
    </row>
    <row r="10" spans="2:9" ht="27" customHeight="1">
      <c r="B10" s="479" t="s">
        <v>171</v>
      </c>
      <c r="C10" s="480"/>
      <c r="D10" s="480"/>
      <c r="E10" s="481"/>
    </row>
    <row r="11" spans="2:9" ht="93" customHeight="1">
      <c r="B11" s="502" t="s">
        <v>103</v>
      </c>
      <c r="C11" s="503"/>
      <c r="D11" s="503"/>
      <c r="E11" s="504"/>
    </row>
    <row r="12" spans="2:9" s="12" customFormat="1" ht="27" customHeight="1">
      <c r="B12" s="18"/>
      <c r="C12" s="18"/>
      <c r="D12" s="18"/>
      <c r="E12" s="18"/>
    </row>
    <row r="13" spans="2:9" s="19" customFormat="1" ht="27" customHeight="1">
      <c r="B13" s="479" t="s">
        <v>172</v>
      </c>
      <c r="C13" s="480"/>
      <c r="D13" s="480"/>
      <c r="E13" s="481"/>
      <c r="F13" s="4"/>
      <c r="G13" s="4"/>
      <c r="H13" s="4"/>
      <c r="I13" s="4"/>
    </row>
    <row r="14" spans="2:9" ht="27" customHeight="1">
      <c r="B14" s="20" t="s">
        <v>3</v>
      </c>
      <c r="C14" s="21" t="s">
        <v>4</v>
      </c>
      <c r="D14" s="21" t="s">
        <v>5</v>
      </c>
      <c r="E14" s="22" t="s">
        <v>6</v>
      </c>
    </row>
    <row r="15" spans="2:9" ht="27" customHeight="1">
      <c r="B15" s="23">
        <v>1</v>
      </c>
      <c r="C15" s="24" t="s">
        <v>77</v>
      </c>
      <c r="D15" s="25" t="s">
        <v>97</v>
      </c>
      <c r="E15" s="25" t="s">
        <v>99</v>
      </c>
    </row>
    <row r="16" spans="2:9" ht="27" customHeight="1">
      <c r="B16" s="23">
        <v>2</v>
      </c>
      <c r="C16" s="24" t="s">
        <v>78</v>
      </c>
      <c r="D16" s="25" t="s">
        <v>93</v>
      </c>
      <c r="E16" s="25" t="s">
        <v>100</v>
      </c>
    </row>
    <row r="17" spans="2:7" ht="27" customHeight="1">
      <c r="B17" s="23">
        <v>3</v>
      </c>
      <c r="C17" s="24" t="s">
        <v>79</v>
      </c>
      <c r="D17" s="25" t="s">
        <v>91</v>
      </c>
      <c r="E17" s="25" t="s">
        <v>100</v>
      </c>
    </row>
    <row r="18" spans="2:7" ht="27" customHeight="1">
      <c r="B18" s="23">
        <v>4</v>
      </c>
      <c r="C18" s="24" t="s">
        <v>80</v>
      </c>
      <c r="D18" s="25" t="s">
        <v>89</v>
      </c>
      <c r="E18" s="25" t="s">
        <v>100</v>
      </c>
    </row>
    <row r="19" spans="2:7" ht="27" customHeight="1">
      <c r="B19" s="23">
        <v>5</v>
      </c>
      <c r="C19" s="24" t="s">
        <v>81</v>
      </c>
      <c r="D19" s="25" t="s">
        <v>96</v>
      </c>
      <c r="E19" s="25" t="s">
        <v>101</v>
      </c>
    </row>
    <row r="20" spans="2:7" ht="27" customHeight="1">
      <c r="B20" s="23">
        <v>6</v>
      </c>
      <c r="C20" s="24" t="s">
        <v>82</v>
      </c>
      <c r="D20" s="25" t="s">
        <v>92</v>
      </c>
      <c r="E20" s="25" t="s">
        <v>100</v>
      </c>
    </row>
    <row r="21" spans="2:7" ht="27" customHeight="1">
      <c r="B21" s="23">
        <v>7</v>
      </c>
      <c r="C21" s="24" t="s">
        <v>83</v>
      </c>
      <c r="D21" s="25" t="s">
        <v>95</v>
      </c>
      <c r="E21" s="25" t="s">
        <v>102</v>
      </c>
    </row>
    <row r="22" spans="2:7" ht="27" customHeight="1">
      <c r="B22" s="23">
        <v>8</v>
      </c>
      <c r="C22" s="24" t="s">
        <v>84</v>
      </c>
      <c r="D22" s="25" t="s">
        <v>266</v>
      </c>
      <c r="E22" s="25" t="s">
        <v>234</v>
      </c>
    </row>
    <row r="23" spans="2:7" ht="27" customHeight="1">
      <c r="B23" s="23">
        <v>9</v>
      </c>
      <c r="C23" s="24" t="s">
        <v>85</v>
      </c>
      <c r="D23" s="25" t="s">
        <v>90</v>
      </c>
      <c r="E23" s="25" t="s">
        <v>101</v>
      </c>
    </row>
    <row r="24" spans="2:7" ht="27" customHeight="1">
      <c r="B24" s="23">
        <v>10</v>
      </c>
      <c r="C24" s="24" t="s">
        <v>86</v>
      </c>
      <c r="D24" s="25" t="s">
        <v>94</v>
      </c>
      <c r="E24" s="25" t="s">
        <v>100</v>
      </c>
    </row>
    <row r="25" spans="2:7" ht="27" customHeight="1">
      <c r="B25" s="23">
        <v>11</v>
      </c>
      <c r="C25" s="24" t="s">
        <v>87</v>
      </c>
      <c r="D25" s="25" t="s">
        <v>98</v>
      </c>
      <c r="E25" s="25" t="s">
        <v>100</v>
      </c>
    </row>
    <row r="26" spans="2:7" ht="27" customHeight="1">
      <c r="B26" s="23">
        <v>12</v>
      </c>
      <c r="C26" s="24" t="s">
        <v>88</v>
      </c>
      <c r="D26" s="25" t="s">
        <v>196</v>
      </c>
      <c r="E26" s="25" t="s">
        <v>100</v>
      </c>
    </row>
    <row r="27" spans="2:7">
      <c r="B27" s="26"/>
      <c r="C27" s="27"/>
      <c r="D27" s="28"/>
      <c r="E27" s="28"/>
    </row>
    <row r="28" spans="2:7" ht="30" customHeight="1">
      <c r="B28" s="479" t="s">
        <v>7</v>
      </c>
      <c r="C28" s="480"/>
      <c r="D28" s="480"/>
      <c r="E28" s="481"/>
    </row>
    <row r="29" spans="2:7" ht="30" customHeight="1">
      <c r="B29" s="479" t="s">
        <v>8</v>
      </c>
      <c r="C29" s="480"/>
      <c r="D29" s="480"/>
      <c r="E29" s="481"/>
    </row>
    <row r="30" spans="2:7" ht="94.5" customHeight="1">
      <c r="B30" s="56" t="s">
        <v>9</v>
      </c>
      <c r="C30" s="505" t="s">
        <v>267</v>
      </c>
      <c r="D30" s="506"/>
      <c r="E30" s="506"/>
      <c r="F30" s="29"/>
    </row>
    <row r="31" spans="2:7" ht="12" customHeight="1">
      <c r="B31" s="29"/>
      <c r="C31" s="29"/>
      <c r="D31" s="29"/>
      <c r="E31" s="29"/>
      <c r="F31" s="29"/>
    </row>
    <row r="32" spans="2:7" ht="36.75" customHeight="1">
      <c r="B32" s="479" t="s">
        <v>173</v>
      </c>
      <c r="C32" s="480"/>
      <c r="D32" s="480"/>
      <c r="E32" s="481"/>
      <c r="F32" s="57"/>
      <c r="G32" s="30"/>
    </row>
    <row r="33" spans="1:6" ht="42.75" customHeight="1">
      <c r="B33" s="58" t="s">
        <v>10</v>
      </c>
      <c r="C33" s="58" t="s">
        <v>11</v>
      </c>
      <c r="D33" s="58" t="s">
        <v>12</v>
      </c>
      <c r="E33" s="58" t="s">
        <v>13</v>
      </c>
      <c r="F33" s="59" t="s">
        <v>14</v>
      </c>
    </row>
    <row r="34" spans="1:6" ht="140.25" customHeight="1">
      <c r="B34" s="60" t="s">
        <v>15</v>
      </c>
      <c r="C34" s="61" t="s">
        <v>104</v>
      </c>
      <c r="D34" s="60" t="s">
        <v>106</v>
      </c>
      <c r="E34" s="62" t="s">
        <v>109</v>
      </c>
      <c r="F34" s="63" t="s">
        <v>134</v>
      </c>
    </row>
    <row r="35" spans="1:6" ht="63.75" customHeight="1">
      <c r="B35" s="60" t="s">
        <v>16</v>
      </c>
      <c r="C35" s="61" t="s">
        <v>108</v>
      </c>
      <c r="D35" s="60" t="s">
        <v>106</v>
      </c>
      <c r="E35" s="62" t="s">
        <v>110</v>
      </c>
      <c r="F35" s="63" t="s">
        <v>135</v>
      </c>
    </row>
    <row r="36" spans="1:6" ht="192" customHeight="1">
      <c r="B36" s="60" t="s">
        <v>17</v>
      </c>
      <c r="C36" s="61" t="s">
        <v>107</v>
      </c>
      <c r="D36" s="64" t="s">
        <v>105</v>
      </c>
      <c r="E36" s="62" t="s">
        <v>206</v>
      </c>
      <c r="F36" s="63" t="s">
        <v>136</v>
      </c>
    </row>
    <row r="37" spans="1:6">
      <c r="F37" s="31"/>
    </row>
    <row r="38" spans="1:6" ht="43.5" customHeight="1">
      <c r="B38" s="479" t="s">
        <v>18</v>
      </c>
      <c r="C38" s="480"/>
      <c r="D38" s="480"/>
      <c r="E38" s="481"/>
      <c r="F38" s="57"/>
    </row>
    <row r="39" spans="1:6" ht="51.75" customHeight="1">
      <c r="B39" s="479" t="s">
        <v>19</v>
      </c>
      <c r="C39" s="480"/>
      <c r="D39" s="480"/>
      <c r="E39" s="481"/>
      <c r="F39" s="57"/>
    </row>
    <row r="40" spans="1:6" ht="48" customHeight="1">
      <c r="B40" s="65" t="s">
        <v>20</v>
      </c>
      <c r="C40" s="66" t="s">
        <v>133</v>
      </c>
      <c r="D40" s="65" t="s">
        <v>22</v>
      </c>
      <c r="E40" s="81"/>
      <c r="F40" s="81"/>
    </row>
    <row r="41" spans="1:6" ht="171" customHeight="1">
      <c r="A41" s="281"/>
      <c r="B41" s="67" t="s">
        <v>209</v>
      </c>
      <c r="C41" s="68" t="s">
        <v>259</v>
      </c>
      <c r="D41" s="213" t="s">
        <v>210</v>
      </c>
      <c r="E41" s="80"/>
      <c r="F41" s="80"/>
    </row>
    <row r="42" spans="1:6" s="32" customFormat="1" ht="37.5" customHeight="1">
      <c r="B42" s="69" t="s">
        <v>23</v>
      </c>
      <c r="C42" s="70">
        <v>1</v>
      </c>
      <c r="D42" s="213" t="s">
        <v>210</v>
      </c>
      <c r="E42" s="85"/>
      <c r="F42" s="85"/>
    </row>
    <row r="43" spans="1:6" s="32" customFormat="1" ht="27" customHeight="1">
      <c r="B43" s="69" t="s">
        <v>26</v>
      </c>
      <c r="C43" s="71"/>
      <c r="D43" s="72"/>
      <c r="E43" s="86"/>
      <c r="F43" s="85"/>
    </row>
    <row r="44" spans="1:6" s="32" customFormat="1" ht="27" customHeight="1">
      <c r="B44" s="69" t="s">
        <v>34</v>
      </c>
      <c r="C44" s="71"/>
      <c r="D44" s="73"/>
      <c r="E44" s="86"/>
      <c r="F44" s="85"/>
    </row>
    <row r="45" spans="1:6" s="32" customFormat="1" ht="27" customHeight="1">
      <c r="B45" s="69" t="s">
        <v>35</v>
      </c>
      <c r="C45" s="71"/>
      <c r="D45" s="73"/>
      <c r="E45" s="86"/>
      <c r="F45" s="85"/>
    </row>
    <row r="46" spans="1:6" s="32" customFormat="1" ht="27" customHeight="1">
      <c r="B46" s="69" t="s">
        <v>175</v>
      </c>
      <c r="C46" s="71"/>
      <c r="D46" s="73"/>
      <c r="E46" s="86"/>
      <c r="F46" s="85"/>
    </row>
    <row r="47" spans="1:6" s="32" customFormat="1" ht="27" customHeight="1">
      <c r="B47" s="69" t="s">
        <v>176</v>
      </c>
      <c r="C47" s="71"/>
      <c r="D47" s="73"/>
      <c r="E47" s="86"/>
      <c r="F47" s="85"/>
    </row>
    <row r="48" spans="1:6" s="32" customFormat="1" ht="27" customHeight="1">
      <c r="B48" s="69" t="s">
        <v>200</v>
      </c>
      <c r="C48" s="71"/>
      <c r="D48" s="73"/>
      <c r="E48" s="86"/>
      <c r="F48" s="85"/>
    </row>
    <row r="49" spans="2:6" s="32" customFormat="1" ht="27" customHeight="1">
      <c r="B49" s="69" t="s">
        <v>201</v>
      </c>
      <c r="C49" s="71"/>
      <c r="D49" s="73"/>
      <c r="E49" s="86"/>
      <c r="F49" s="85"/>
    </row>
    <row r="50" spans="2:6" s="32" customFormat="1" ht="27" customHeight="1">
      <c r="B50" s="69" t="s">
        <v>202</v>
      </c>
      <c r="C50" s="71"/>
      <c r="D50" s="74"/>
      <c r="E50" s="86"/>
      <c r="F50" s="85"/>
    </row>
    <row r="51" spans="2:6" ht="27" customHeight="1">
      <c r="C51" s="29"/>
      <c r="D51" s="29"/>
      <c r="E51" s="29"/>
    </row>
    <row r="52" spans="2:6" ht="20.100000000000001" customHeight="1">
      <c r="B52" s="479" t="s">
        <v>27</v>
      </c>
      <c r="C52" s="480"/>
      <c r="D52" s="480"/>
      <c r="E52" s="481"/>
      <c r="F52" s="57"/>
    </row>
    <row r="53" spans="2:6" ht="20.100000000000001" customHeight="1">
      <c r="B53" s="65" t="s">
        <v>20</v>
      </c>
      <c r="C53" s="58" t="s">
        <v>21</v>
      </c>
      <c r="D53" s="58" t="s">
        <v>28</v>
      </c>
      <c r="E53" s="493" t="s">
        <v>178</v>
      </c>
      <c r="F53" s="494"/>
    </row>
    <row r="54" spans="2:6" ht="20.100000000000001" customHeight="1">
      <c r="B54" s="67" t="s">
        <v>23</v>
      </c>
      <c r="C54" s="71">
        <v>1</v>
      </c>
      <c r="D54" s="515" t="s">
        <v>268</v>
      </c>
      <c r="E54" s="513"/>
      <c r="F54" s="514"/>
    </row>
    <row r="55" spans="2:6" ht="20.100000000000001" customHeight="1">
      <c r="B55" s="67" t="s">
        <v>24</v>
      </c>
      <c r="C55" s="71">
        <v>1</v>
      </c>
      <c r="D55" s="492"/>
      <c r="E55" s="513"/>
      <c r="F55" s="514"/>
    </row>
    <row r="56" spans="2:6" ht="20.100000000000001" customHeight="1">
      <c r="B56" s="67" t="s">
        <v>25</v>
      </c>
      <c r="C56" s="67" t="s">
        <v>269</v>
      </c>
      <c r="D56" s="492"/>
      <c r="E56" s="211"/>
      <c r="F56" s="212"/>
    </row>
    <row r="57" spans="2:6" ht="20.100000000000001" customHeight="1">
      <c r="B57" s="67" t="s">
        <v>26</v>
      </c>
      <c r="C57" s="71"/>
      <c r="D57" s="492"/>
      <c r="E57" s="211"/>
      <c r="F57" s="212"/>
    </row>
    <row r="58" spans="2:6" ht="20.100000000000001" customHeight="1">
      <c r="B58" s="67" t="s">
        <v>34</v>
      </c>
      <c r="C58" s="71"/>
      <c r="D58" s="492"/>
      <c r="E58" s="513"/>
      <c r="F58" s="514"/>
    </row>
    <row r="59" spans="2:6" ht="20.100000000000001" customHeight="1">
      <c r="C59" t="s">
        <v>270</v>
      </c>
    </row>
    <row r="60" spans="2:6" ht="20.100000000000001" customHeight="1">
      <c r="B60" s="479" t="s">
        <v>29</v>
      </c>
      <c r="C60" s="480"/>
      <c r="D60" s="480"/>
      <c r="E60" s="481"/>
      <c r="F60" s="57"/>
    </row>
    <row r="61" spans="2:6" ht="20.100000000000001" customHeight="1">
      <c r="B61" s="75" t="s">
        <v>20</v>
      </c>
      <c r="C61" s="76" t="s">
        <v>30</v>
      </c>
      <c r="D61" s="76" t="s">
        <v>31</v>
      </c>
      <c r="E61" s="76" t="s">
        <v>32</v>
      </c>
      <c r="F61" s="76" t="s">
        <v>33</v>
      </c>
    </row>
    <row r="62" spans="2:6" ht="20.100000000000001" customHeight="1">
      <c r="B62" s="77" t="s">
        <v>23</v>
      </c>
      <c r="C62" s="78">
        <v>4</v>
      </c>
      <c r="D62" s="79">
        <v>1</v>
      </c>
      <c r="E62" s="80"/>
      <c r="F62" s="512" t="s">
        <v>271</v>
      </c>
    </row>
    <row r="63" spans="2:6" ht="20.100000000000001" customHeight="1">
      <c r="B63" s="77" t="s">
        <v>24</v>
      </c>
      <c r="C63" s="78">
        <v>6</v>
      </c>
      <c r="D63" s="79">
        <v>1</v>
      </c>
      <c r="E63" s="80"/>
      <c r="F63" s="492"/>
    </row>
    <row r="64" spans="2:6" ht="20.100000000000001" customHeight="1">
      <c r="B64" s="77" t="s">
        <v>25</v>
      </c>
      <c r="C64" s="78">
        <v>7</v>
      </c>
      <c r="D64" s="79">
        <v>1</v>
      </c>
      <c r="E64" s="80"/>
      <c r="F64" s="492"/>
    </row>
    <row r="65" spans="2:9" ht="24.95" customHeight="1">
      <c r="B65" s="479" t="s">
        <v>36</v>
      </c>
      <c r="C65" s="480"/>
      <c r="D65" s="480"/>
      <c r="E65" s="481"/>
      <c r="F65" s="479"/>
      <c r="G65" s="480"/>
    </row>
    <row r="66" spans="2:9" ht="24.95" customHeight="1">
      <c r="B66" s="81" t="s">
        <v>37</v>
      </c>
      <c r="C66" s="81" t="s">
        <v>38</v>
      </c>
      <c r="D66" s="81" t="s">
        <v>39</v>
      </c>
      <c r="E66" s="81" t="s">
        <v>40</v>
      </c>
      <c r="F66" s="81" t="s">
        <v>41</v>
      </c>
      <c r="G66" s="81" t="s">
        <v>42</v>
      </c>
    </row>
    <row r="67" spans="2:9" ht="24.95" customHeight="1">
      <c r="B67" s="489" t="s">
        <v>207</v>
      </c>
      <c r="C67" s="490"/>
      <c r="D67" s="490"/>
      <c r="E67" s="490"/>
      <c r="F67" s="490"/>
      <c r="G67" s="490"/>
    </row>
    <row r="68" spans="2:9" ht="24.95" customHeight="1">
      <c r="B68" s="82"/>
      <c r="C68" s="83"/>
      <c r="D68" s="83"/>
      <c r="E68" s="83"/>
      <c r="F68" s="83"/>
      <c r="G68" s="83"/>
    </row>
    <row r="69" spans="2:9" ht="24.95" customHeight="1"/>
    <row r="70" spans="2:9" ht="24.95" customHeight="1">
      <c r="B70" s="479" t="s">
        <v>43</v>
      </c>
      <c r="C70" s="480"/>
      <c r="D70" s="480"/>
      <c r="E70" s="481" t="s">
        <v>70</v>
      </c>
      <c r="F70" s="479"/>
      <c r="G70" s="480"/>
    </row>
    <row r="71" spans="2:9" ht="24.95" customHeight="1">
      <c r="D71" s="472" t="s">
        <v>44</v>
      </c>
      <c r="E71" s="472"/>
      <c r="F71" s="472"/>
      <c r="G71" s="472"/>
    </row>
    <row r="72" spans="2:9" ht="24.95" customHeight="1">
      <c r="B72" s="81" t="s">
        <v>37</v>
      </c>
      <c r="C72" s="81" t="s">
        <v>38</v>
      </c>
      <c r="D72" s="81" t="s">
        <v>45</v>
      </c>
      <c r="E72" s="81" t="s">
        <v>46</v>
      </c>
      <c r="F72" s="81" t="s">
        <v>47</v>
      </c>
      <c r="G72" s="81" t="s">
        <v>48</v>
      </c>
    </row>
    <row r="73" spans="2:9" ht="24.95" customHeight="1">
      <c r="B73" s="473" t="s">
        <v>208</v>
      </c>
      <c r="C73" s="474"/>
      <c r="D73" s="474"/>
      <c r="E73" s="474"/>
      <c r="F73" s="474"/>
      <c r="G73" s="475"/>
    </row>
    <row r="74" spans="2:9" ht="24.95" customHeight="1">
      <c r="B74" s="476"/>
      <c r="C74" s="477"/>
      <c r="D74" s="477"/>
      <c r="E74" s="477"/>
      <c r="F74" s="477"/>
      <c r="G74" s="478"/>
    </row>
    <row r="75" spans="2:9" ht="24.95" customHeight="1"/>
    <row r="76" spans="2:9" ht="52.5" customHeight="1">
      <c r="B76" s="479" t="s">
        <v>49</v>
      </c>
      <c r="C76" s="480"/>
      <c r="D76" s="480"/>
      <c r="E76" s="481"/>
      <c r="F76" s="479"/>
      <c r="G76" s="480"/>
      <c r="H76" s="91"/>
    </row>
    <row r="77" spans="2:9" ht="24.95" customHeight="1">
      <c r="B77" s="87" t="s">
        <v>37</v>
      </c>
      <c r="C77" s="87" t="s">
        <v>38</v>
      </c>
      <c r="D77" s="87" t="s">
        <v>39</v>
      </c>
      <c r="E77" s="87" t="s">
        <v>40</v>
      </c>
      <c r="F77" s="87" t="s">
        <v>41</v>
      </c>
      <c r="G77" s="88" t="s">
        <v>159</v>
      </c>
      <c r="H77" s="92" t="s">
        <v>218</v>
      </c>
    </row>
    <row r="78" spans="2:9" ht="267" customHeight="1">
      <c r="B78" s="276">
        <v>1</v>
      </c>
      <c r="C78" s="131" t="s">
        <v>190</v>
      </c>
      <c r="D78" s="131" t="s">
        <v>191</v>
      </c>
      <c r="E78" s="89" t="s">
        <v>192</v>
      </c>
      <c r="F78" s="89"/>
      <c r="G78" s="89" t="s">
        <v>272</v>
      </c>
      <c r="H78" s="93" t="s">
        <v>219</v>
      </c>
    </row>
    <row r="79" spans="2:9" ht="213" customHeight="1">
      <c r="B79" s="276">
        <v>2</v>
      </c>
      <c r="C79" s="169" t="s">
        <v>194</v>
      </c>
      <c r="D79" s="89"/>
      <c r="E79" s="89" t="s">
        <v>166</v>
      </c>
      <c r="F79" s="219" t="s">
        <v>273</v>
      </c>
      <c r="G79" s="219" t="s">
        <v>274</v>
      </c>
      <c r="H79" s="78" t="s">
        <v>220</v>
      </c>
      <c r="I79" s="34"/>
    </row>
    <row r="80" spans="2:9" ht="283.5" customHeight="1">
      <c r="B80" s="276">
        <v>3</v>
      </c>
      <c r="C80" s="226" t="s">
        <v>280</v>
      </c>
      <c r="D80" s="89"/>
      <c r="E80" s="89" t="s">
        <v>166</v>
      </c>
      <c r="F80" s="218">
        <v>43</v>
      </c>
      <c r="G80" s="219" t="s">
        <v>275</v>
      </c>
      <c r="H80" s="78" t="s">
        <v>220</v>
      </c>
      <c r="I80" s="35"/>
    </row>
    <row r="81" spans="1:9" ht="294.75" customHeight="1">
      <c r="B81" s="276">
        <v>4</v>
      </c>
      <c r="C81" s="226" t="s">
        <v>168</v>
      </c>
      <c r="D81" s="89"/>
      <c r="E81" s="89" t="s">
        <v>167</v>
      </c>
      <c r="F81" s="227" t="s">
        <v>281</v>
      </c>
      <c r="G81" s="227" t="s">
        <v>282</v>
      </c>
      <c r="H81" s="78" t="s">
        <v>220</v>
      </c>
    </row>
    <row r="82" spans="1:9" ht="180.75" customHeight="1">
      <c r="B82" s="276">
        <v>5</v>
      </c>
      <c r="C82" s="226" t="s">
        <v>279</v>
      </c>
      <c r="D82" s="89"/>
      <c r="E82" s="89" t="s">
        <v>166</v>
      </c>
      <c r="F82" s="222">
        <v>10</v>
      </c>
      <c r="G82" s="221" t="s">
        <v>276</v>
      </c>
      <c r="H82" s="220"/>
    </row>
    <row r="83" spans="1:9" ht="409.6" customHeight="1">
      <c r="B83" s="276">
        <v>6</v>
      </c>
      <c r="C83" s="89" t="s">
        <v>204</v>
      </c>
      <c r="D83" s="89"/>
      <c r="E83" s="89" t="s">
        <v>166</v>
      </c>
      <c r="F83" s="225" t="s">
        <v>277</v>
      </c>
      <c r="G83" s="224" t="s">
        <v>278</v>
      </c>
      <c r="H83" s="223"/>
    </row>
    <row r="84" spans="1:9" ht="133.5" customHeight="1">
      <c r="B84" s="282">
        <v>7</v>
      </c>
      <c r="C84" s="89" t="s">
        <v>164</v>
      </c>
      <c r="D84" s="131" t="s">
        <v>112</v>
      </c>
      <c r="E84" s="89" t="s">
        <v>162</v>
      </c>
      <c r="F84" s="217" t="s">
        <v>319</v>
      </c>
      <c r="G84" s="90" t="s">
        <v>320</v>
      </c>
      <c r="H84" s="232" t="s">
        <v>210</v>
      </c>
    </row>
    <row r="85" spans="1:9" ht="162.75" customHeight="1">
      <c r="B85" s="276">
        <v>8</v>
      </c>
      <c r="C85" s="89" t="s">
        <v>163</v>
      </c>
      <c r="D85" s="517" t="s">
        <v>113</v>
      </c>
      <c r="E85" s="170" t="s">
        <v>203</v>
      </c>
      <c r="F85" s="217" t="s">
        <v>283</v>
      </c>
      <c r="G85" s="217" t="s">
        <v>284</v>
      </c>
      <c r="H85" s="518" t="s">
        <v>285</v>
      </c>
    </row>
    <row r="86" spans="1:9" ht="222.75" customHeight="1">
      <c r="B86" s="276">
        <v>9</v>
      </c>
      <c r="C86" s="89" t="s">
        <v>286</v>
      </c>
      <c r="D86" s="517"/>
      <c r="E86" s="217" t="s">
        <v>287</v>
      </c>
      <c r="F86" s="217" t="s">
        <v>288</v>
      </c>
      <c r="G86" s="217" t="s">
        <v>289</v>
      </c>
      <c r="H86" s="519"/>
    </row>
    <row r="87" spans="1:9" ht="102.75" customHeight="1">
      <c r="B87" s="516">
        <v>10</v>
      </c>
      <c r="C87" s="436" t="s">
        <v>165</v>
      </c>
      <c r="D87" s="483" t="s">
        <v>114</v>
      </c>
      <c r="E87" s="486" t="s">
        <v>195</v>
      </c>
      <c r="F87" s="228" t="s">
        <v>324</v>
      </c>
      <c r="G87" s="228" t="s">
        <v>326</v>
      </c>
      <c r="H87" s="84"/>
    </row>
    <row r="88" spans="1:9" ht="116.25" customHeight="1">
      <c r="B88" s="516"/>
      <c r="C88" s="436"/>
      <c r="D88" s="484"/>
      <c r="E88" s="486"/>
      <c r="F88" s="228" t="s">
        <v>325</v>
      </c>
      <c r="G88" s="228" t="s">
        <v>216</v>
      </c>
      <c r="H88" s="84"/>
    </row>
    <row r="89" spans="1:9" ht="307.5" customHeight="1">
      <c r="B89" s="276">
        <v>11</v>
      </c>
      <c r="C89" s="241" t="s">
        <v>170</v>
      </c>
      <c r="D89" s="485"/>
      <c r="E89" s="243" t="s">
        <v>327</v>
      </c>
      <c r="F89" s="244" t="s">
        <v>328</v>
      </c>
      <c r="G89" s="242" t="s">
        <v>329</v>
      </c>
      <c r="H89" s="84"/>
    </row>
    <row r="90" spans="1:9" ht="307.5" customHeight="1">
      <c r="B90" s="277">
        <v>12</v>
      </c>
      <c r="C90" s="130" t="s">
        <v>251</v>
      </c>
      <c r="D90" s="231" t="s">
        <v>114</v>
      </c>
      <c r="E90" s="130" t="s">
        <v>291</v>
      </c>
      <c r="F90" s="214" t="s">
        <v>292</v>
      </c>
      <c r="G90" s="230" t="s">
        <v>293</v>
      </c>
      <c r="H90" s="236" t="s">
        <v>294</v>
      </c>
    </row>
    <row r="91" spans="1:9" ht="307.5" customHeight="1">
      <c r="B91" s="283">
        <v>13</v>
      </c>
      <c r="C91" s="130" t="s">
        <v>252</v>
      </c>
      <c r="D91" s="231" t="s">
        <v>253</v>
      </c>
      <c r="E91" s="130" t="s">
        <v>295</v>
      </c>
      <c r="F91" s="214" t="s">
        <v>296</v>
      </c>
      <c r="G91" s="230" t="s">
        <v>297</v>
      </c>
      <c r="H91" s="229" t="s">
        <v>220</v>
      </c>
    </row>
    <row r="92" spans="1:9" ht="307.5" customHeight="1">
      <c r="B92" s="277">
        <v>14</v>
      </c>
      <c r="C92" s="130" t="s">
        <v>254</v>
      </c>
      <c r="D92" s="231" t="s">
        <v>253</v>
      </c>
      <c r="E92" s="130" t="s">
        <v>255</v>
      </c>
      <c r="F92" s="214" t="s">
        <v>298</v>
      </c>
      <c r="G92" s="237" t="s">
        <v>256</v>
      </c>
      <c r="H92" s="238" t="s">
        <v>220</v>
      </c>
    </row>
    <row r="93" spans="1:9" ht="307.5" customHeight="1">
      <c r="B93" s="277">
        <v>15</v>
      </c>
      <c r="C93" s="130" t="s">
        <v>257</v>
      </c>
      <c r="D93" s="231" t="s">
        <v>253</v>
      </c>
      <c r="E93" s="130" t="s">
        <v>299</v>
      </c>
      <c r="F93" s="245" t="s">
        <v>330</v>
      </c>
      <c r="G93" s="239" t="s">
        <v>300</v>
      </c>
      <c r="H93" s="236" t="s">
        <v>301</v>
      </c>
    </row>
    <row r="94" spans="1:9" ht="223.5" customHeight="1">
      <c r="B94" s="277">
        <v>16</v>
      </c>
      <c r="C94" s="131" t="s">
        <v>179</v>
      </c>
      <c r="D94" s="131" t="s">
        <v>180</v>
      </c>
      <c r="E94" s="131" t="s">
        <v>181</v>
      </c>
      <c r="F94" s="131" t="s">
        <v>211</v>
      </c>
      <c r="G94" s="131" t="s">
        <v>283</v>
      </c>
      <c r="H94" s="131" t="s">
        <v>290</v>
      </c>
      <c r="I94" s="37" t="s">
        <v>50</v>
      </c>
    </row>
    <row r="95" spans="1:9" ht="267" customHeight="1">
      <c r="A95" s="33"/>
      <c r="B95" s="278">
        <v>17</v>
      </c>
      <c r="C95" s="130" t="s">
        <v>197</v>
      </c>
      <c r="D95" s="169" t="s">
        <v>198</v>
      </c>
      <c r="E95" s="169" t="s">
        <v>199</v>
      </c>
      <c r="F95" s="215" t="s">
        <v>302</v>
      </c>
      <c r="G95" s="215" t="s">
        <v>303</v>
      </c>
      <c r="H95" s="233" t="s">
        <v>304</v>
      </c>
      <c r="I95" s="38" t="s">
        <v>160</v>
      </c>
    </row>
    <row r="96" spans="1:9" ht="103.5" customHeight="1">
      <c r="A96" s="12"/>
      <c r="B96" s="278">
        <v>18</v>
      </c>
      <c r="C96" s="216" t="s">
        <v>115</v>
      </c>
      <c r="D96" s="199" t="s">
        <v>111</v>
      </c>
      <c r="E96" s="200" t="s">
        <v>169</v>
      </c>
      <c r="F96" s="168" t="s">
        <v>321</v>
      </c>
      <c r="G96" s="179" t="s">
        <v>322</v>
      </c>
      <c r="H96" s="232" t="s">
        <v>323</v>
      </c>
      <c r="I96" s="38"/>
    </row>
    <row r="97" spans="1:9" ht="91.5" customHeight="1">
      <c r="A97" s="279"/>
      <c r="B97" s="280"/>
      <c r="C97" s="527" t="s">
        <v>260</v>
      </c>
      <c r="D97" s="427"/>
      <c r="E97" s="428"/>
      <c r="F97" s="524" t="s">
        <v>261</v>
      </c>
      <c r="G97" s="525"/>
      <c r="H97" s="428"/>
      <c r="I97" s="38"/>
    </row>
    <row r="98" spans="1:9" ht="36.75" customHeight="1">
      <c r="A98" s="12"/>
      <c r="B98" s="177"/>
      <c r="C98" s="201" t="s">
        <v>237</v>
      </c>
      <c r="D98" s="202" t="s">
        <v>238</v>
      </c>
      <c r="E98" s="203" t="s">
        <v>239</v>
      </c>
      <c r="F98" s="196" t="s">
        <v>244</v>
      </c>
      <c r="G98" s="197" t="s">
        <v>262</v>
      </c>
      <c r="H98" s="197" t="s">
        <v>245</v>
      </c>
      <c r="I98" s="184"/>
    </row>
    <row r="99" spans="1:9" ht="36.75" customHeight="1">
      <c r="A99" s="12"/>
      <c r="B99" s="177"/>
      <c r="C99" s="192" t="s">
        <v>240</v>
      </c>
      <c r="D99" s="190">
        <v>22</v>
      </c>
      <c r="E99" s="194">
        <v>5.1764705882352942E-2</v>
      </c>
      <c r="F99" s="198" t="s">
        <v>246</v>
      </c>
      <c r="G99" s="205">
        <v>139</v>
      </c>
      <c r="H99" s="206">
        <v>0.31735159817351599</v>
      </c>
      <c r="I99" s="184"/>
    </row>
    <row r="100" spans="1:9" ht="21.75" customHeight="1">
      <c r="A100" s="12"/>
      <c r="B100" s="177"/>
      <c r="C100" s="192" t="s">
        <v>241</v>
      </c>
      <c r="D100" s="190">
        <v>215</v>
      </c>
      <c r="E100" s="194">
        <v>0.50588235294117645</v>
      </c>
      <c r="F100" s="198" t="s">
        <v>247</v>
      </c>
      <c r="G100" s="205">
        <v>268</v>
      </c>
      <c r="H100" s="206">
        <v>0.61187214611872143</v>
      </c>
      <c r="I100" s="184"/>
    </row>
    <row r="101" spans="1:9" ht="40.5" customHeight="1">
      <c r="A101" s="12"/>
      <c r="B101" s="177"/>
      <c r="C101" s="192" t="s">
        <v>242</v>
      </c>
      <c r="D101" s="190">
        <v>159</v>
      </c>
      <c r="E101" s="194">
        <v>0.37411764705882355</v>
      </c>
      <c r="F101" s="198" t="s">
        <v>248</v>
      </c>
      <c r="G101" s="205">
        <v>28</v>
      </c>
      <c r="H101" s="206">
        <v>6.3926940639269403E-2</v>
      </c>
      <c r="I101" s="184"/>
    </row>
    <row r="102" spans="1:9" ht="48" customHeight="1">
      <c r="A102" s="12"/>
      <c r="B102" s="177"/>
      <c r="C102" s="193" t="s">
        <v>243</v>
      </c>
      <c r="D102" s="190">
        <v>29</v>
      </c>
      <c r="E102" s="194">
        <v>6.8235294117647061E-2</v>
      </c>
      <c r="F102" s="198" t="s">
        <v>249</v>
      </c>
      <c r="G102" s="210">
        <v>3</v>
      </c>
      <c r="H102" s="206">
        <v>6.8493150684931503E-3</v>
      </c>
      <c r="I102" s="184"/>
    </row>
    <row r="103" spans="1:9" ht="39" customHeight="1" thickBot="1">
      <c r="B103" s="5"/>
      <c r="C103" s="191" t="s">
        <v>263</v>
      </c>
      <c r="D103" s="209">
        <v>425</v>
      </c>
      <c r="E103" s="204">
        <v>1</v>
      </c>
      <c r="F103" s="195" t="s">
        <v>250</v>
      </c>
      <c r="G103" s="207">
        <v>438</v>
      </c>
      <c r="H103" s="208">
        <v>1</v>
      </c>
      <c r="I103" s="185" t="s">
        <v>177</v>
      </c>
    </row>
    <row r="104" spans="1:9" ht="85.5" customHeight="1">
      <c r="B104" s="5"/>
      <c r="C104" s="187"/>
      <c r="D104" s="188"/>
      <c r="E104" s="189"/>
      <c r="F104" s="526" t="s">
        <v>264</v>
      </c>
      <c r="G104" s="526"/>
      <c r="H104" s="526"/>
      <c r="I104" s="185"/>
    </row>
    <row r="105" spans="1:9" ht="39" customHeight="1">
      <c r="B105" s="5"/>
      <c r="C105" s="187"/>
      <c r="D105" s="188"/>
      <c r="E105" s="189"/>
      <c r="F105" s="189"/>
      <c r="G105" s="189"/>
      <c r="H105" s="186"/>
      <c r="I105" s="185"/>
    </row>
    <row r="106" spans="1:9" ht="39" customHeight="1">
      <c r="B106" s="5"/>
      <c r="C106" s="187"/>
      <c r="D106" s="188"/>
      <c r="E106" s="189"/>
      <c r="F106" s="189"/>
      <c r="G106" s="189"/>
      <c r="H106" s="186"/>
      <c r="I106" s="185"/>
    </row>
    <row r="107" spans="1:9" ht="39" customHeight="1">
      <c r="B107" s="5"/>
      <c r="C107" s="187"/>
      <c r="D107" s="188"/>
      <c r="E107" s="189"/>
      <c r="F107" s="189"/>
      <c r="G107" s="189"/>
      <c r="H107" s="186"/>
      <c r="I107" s="185"/>
    </row>
    <row r="108" spans="1:9" ht="39" customHeight="1">
      <c r="B108" s="5"/>
      <c r="C108" s="181"/>
      <c r="D108" s="182"/>
      <c r="E108" s="183"/>
      <c r="F108" s="183"/>
      <c r="G108" s="183"/>
      <c r="H108" s="180"/>
      <c r="I108" s="40"/>
    </row>
    <row r="109" spans="1:9" ht="39" customHeight="1">
      <c r="B109" s="5"/>
      <c r="C109" s="181"/>
      <c r="D109" s="182"/>
      <c r="E109" s="183"/>
      <c r="F109" s="183"/>
      <c r="G109" s="183"/>
      <c r="H109" s="180"/>
      <c r="I109" s="40"/>
    </row>
    <row r="110" spans="1:9" ht="39" customHeight="1">
      <c r="B110" s="5"/>
      <c r="C110" s="181"/>
      <c r="D110" s="182"/>
      <c r="E110" s="183"/>
      <c r="F110" s="183"/>
      <c r="G110" s="183"/>
      <c r="H110" s="180"/>
      <c r="I110" s="40"/>
    </row>
    <row r="111" spans="1:9" ht="39" customHeight="1">
      <c r="B111" s="5"/>
      <c r="C111" s="181"/>
      <c r="D111" s="182"/>
      <c r="E111" s="183"/>
      <c r="F111" s="183"/>
      <c r="G111" s="183"/>
      <c r="H111" s="180"/>
      <c r="I111" s="40"/>
    </row>
    <row r="112" spans="1:9" ht="39" customHeight="1">
      <c r="B112" s="5"/>
      <c r="C112" s="181"/>
      <c r="D112" s="182"/>
      <c r="E112" s="183"/>
      <c r="F112" s="183"/>
      <c r="G112" s="183"/>
      <c r="H112" s="180"/>
      <c r="I112" s="40"/>
    </row>
    <row r="113" spans="2:9" ht="47.25" customHeight="1">
      <c r="B113" s="171" t="s">
        <v>51</v>
      </c>
      <c r="C113" s="124"/>
      <c r="D113" s="178"/>
      <c r="E113" s="124"/>
      <c r="F113" s="124"/>
      <c r="G113" s="124"/>
      <c r="H113" s="141"/>
      <c r="I113" s="41" t="s">
        <v>161</v>
      </c>
    </row>
    <row r="114" spans="2:9" ht="79.5" customHeight="1">
      <c r="B114" s="172" t="s">
        <v>52</v>
      </c>
      <c r="C114" s="172" t="s">
        <v>53</v>
      </c>
      <c r="D114" s="172" t="s">
        <v>54</v>
      </c>
      <c r="E114" s="172" t="s">
        <v>55</v>
      </c>
      <c r="F114" s="173" t="s">
        <v>56</v>
      </c>
      <c r="G114" s="172" t="s">
        <v>57</v>
      </c>
      <c r="H114" s="141"/>
      <c r="I114" s="36" t="s">
        <v>161</v>
      </c>
    </row>
    <row r="115" spans="2:9" ht="77.25" customHeight="1">
      <c r="B115" s="174">
        <v>405586</v>
      </c>
      <c r="C115" s="174">
        <v>264</v>
      </c>
      <c r="D115" s="175">
        <v>3400000</v>
      </c>
      <c r="E115" s="174" t="s">
        <v>117</v>
      </c>
      <c r="F115" s="174" t="s">
        <v>118</v>
      </c>
      <c r="G115" s="246" t="s">
        <v>331</v>
      </c>
      <c r="H115" s="142"/>
      <c r="I115" s="43" t="s">
        <v>161</v>
      </c>
    </row>
    <row r="116" spans="2:9" ht="75.75" customHeight="1">
      <c r="B116" s="174">
        <v>409144</v>
      </c>
      <c r="C116" s="174">
        <v>271</v>
      </c>
      <c r="D116" s="175">
        <v>2400000000</v>
      </c>
      <c r="E116" s="176" t="s">
        <v>332</v>
      </c>
      <c r="F116" s="247">
        <v>0</v>
      </c>
      <c r="G116" s="246" t="s">
        <v>333</v>
      </c>
      <c r="H116" s="142"/>
      <c r="I116" s="36" t="s">
        <v>161</v>
      </c>
    </row>
    <row r="117" spans="2:9" ht="51.75" customHeight="1">
      <c r="B117" s="95" t="s">
        <v>58</v>
      </c>
      <c r="C117" s="96"/>
      <c r="D117" s="97"/>
      <c r="E117" s="97"/>
      <c r="F117" s="97"/>
      <c r="G117" s="98"/>
      <c r="H117" s="143"/>
      <c r="I117" s="2" t="s">
        <v>160</v>
      </c>
    </row>
    <row r="118" spans="2:9" ht="40.5" customHeight="1">
      <c r="B118" s="463" t="s">
        <v>334</v>
      </c>
      <c r="C118" s="464"/>
      <c r="D118" s="465"/>
      <c r="E118" s="465"/>
      <c r="F118" s="465"/>
      <c r="G118" s="94"/>
      <c r="H118" s="141"/>
      <c r="I118" s="3" t="s">
        <v>161</v>
      </c>
    </row>
    <row r="119" spans="2:9" ht="55.5" customHeight="1">
      <c r="B119" s="99" t="s">
        <v>59</v>
      </c>
      <c r="C119" s="99" t="s">
        <v>60</v>
      </c>
      <c r="D119" s="100" t="s">
        <v>38</v>
      </c>
      <c r="E119" s="99" t="s">
        <v>61</v>
      </c>
      <c r="F119" s="99" t="s">
        <v>183</v>
      </c>
      <c r="G119" s="99" t="s">
        <v>62</v>
      </c>
      <c r="H119" s="141"/>
      <c r="I119" s="3" t="s">
        <v>161</v>
      </c>
    </row>
    <row r="120" spans="2:9" ht="30" customHeight="1">
      <c r="B120" s="466">
        <v>100</v>
      </c>
      <c r="C120" s="248">
        <v>111</v>
      </c>
      <c r="D120" s="102" t="s">
        <v>137</v>
      </c>
      <c r="E120" s="249">
        <v>8953200000</v>
      </c>
      <c r="F120" s="249">
        <v>2147900000</v>
      </c>
      <c r="G120" s="264">
        <f>+E120-F120</f>
        <v>6805300000</v>
      </c>
      <c r="H120" s="141"/>
      <c r="I120" s="44" t="s">
        <v>205</v>
      </c>
    </row>
    <row r="121" spans="2:9" ht="32.25" customHeight="1">
      <c r="B121" s="467"/>
      <c r="C121" s="248">
        <v>113</v>
      </c>
      <c r="D121" s="102" t="s">
        <v>138</v>
      </c>
      <c r="E121" s="249">
        <v>524836800</v>
      </c>
      <c r="F121" s="249">
        <v>131209200</v>
      </c>
      <c r="G121" s="264">
        <f t="shared" ref="G121:G125" si="0">+E121-F121</f>
        <v>393627600</v>
      </c>
      <c r="H121" s="141"/>
      <c r="I121" s="3" t="s">
        <v>161</v>
      </c>
    </row>
    <row r="122" spans="2:9" ht="33.75" customHeight="1">
      <c r="B122" s="467"/>
      <c r="C122" s="248">
        <v>114</v>
      </c>
      <c r="D122" s="102" t="s">
        <v>139</v>
      </c>
      <c r="E122" s="249">
        <v>789836400</v>
      </c>
      <c r="F122" s="249">
        <v>0</v>
      </c>
      <c r="G122" s="264">
        <f t="shared" si="0"/>
        <v>789836400</v>
      </c>
      <c r="H122" s="144"/>
      <c r="I122" s="39"/>
    </row>
    <row r="123" spans="2:9" ht="33" customHeight="1">
      <c r="B123" s="467"/>
      <c r="C123" s="248">
        <v>133</v>
      </c>
      <c r="D123" s="102" t="s">
        <v>140</v>
      </c>
      <c r="E123" s="249">
        <v>644111825</v>
      </c>
      <c r="F123" s="249">
        <v>175242130</v>
      </c>
      <c r="G123" s="264">
        <f t="shared" si="0"/>
        <v>468869695</v>
      </c>
      <c r="H123" s="144"/>
      <c r="I123" s="39"/>
    </row>
    <row r="124" spans="2:9" ht="34.5" customHeight="1">
      <c r="B124" s="467"/>
      <c r="C124" s="248">
        <v>144</v>
      </c>
      <c r="D124" s="102" t="s">
        <v>141</v>
      </c>
      <c r="E124" s="250">
        <v>200200000</v>
      </c>
      <c r="F124" s="249">
        <v>46200000</v>
      </c>
      <c r="G124" s="264">
        <f t="shared" si="0"/>
        <v>154000000</v>
      </c>
      <c r="H124" s="42"/>
      <c r="I124" s="39"/>
    </row>
    <row r="125" spans="2:9" ht="33" customHeight="1">
      <c r="B125" s="467"/>
      <c r="C125" s="248">
        <v>199</v>
      </c>
      <c r="D125" s="102" t="s">
        <v>142</v>
      </c>
      <c r="E125" s="249">
        <v>258960000</v>
      </c>
      <c r="F125" s="249">
        <v>39830000</v>
      </c>
      <c r="G125" s="264">
        <f t="shared" si="0"/>
        <v>219130000</v>
      </c>
      <c r="H125" s="145"/>
      <c r="I125" s="39"/>
    </row>
    <row r="126" spans="2:9" ht="25.5" customHeight="1">
      <c r="B126" s="466">
        <v>200</v>
      </c>
      <c r="C126" s="101"/>
      <c r="D126" s="102"/>
      <c r="E126" s="103"/>
      <c r="F126" s="103"/>
      <c r="G126" s="109"/>
      <c r="H126" s="144"/>
      <c r="I126" s="39"/>
    </row>
    <row r="127" spans="2:9" ht="43.5" customHeight="1">
      <c r="B127" s="467"/>
      <c r="C127" s="104">
        <v>210</v>
      </c>
      <c r="D127" s="105" t="s">
        <v>143</v>
      </c>
      <c r="E127" s="106">
        <f>+E128+E129+E130</f>
        <v>144000000</v>
      </c>
      <c r="F127" s="107">
        <f>+F128+F129+F130</f>
        <v>28409598</v>
      </c>
      <c r="G127" s="108">
        <f>+E127-F127</f>
        <v>115590402</v>
      </c>
      <c r="H127" s="144"/>
      <c r="I127" s="39"/>
    </row>
    <row r="128" spans="2:9" ht="45" customHeight="1">
      <c r="B128" s="467"/>
      <c r="C128" s="248">
        <v>211</v>
      </c>
      <c r="D128" s="102" t="s">
        <v>144</v>
      </c>
      <c r="E128" s="249">
        <v>96000000</v>
      </c>
      <c r="F128" s="249">
        <v>24610000</v>
      </c>
      <c r="G128" s="265">
        <f>+E128-F128</f>
        <v>71390000</v>
      </c>
      <c r="H128" s="144"/>
      <c r="I128" s="39"/>
    </row>
    <row r="129" spans="2:8" ht="42.75" customHeight="1">
      <c r="B129" s="467"/>
      <c r="C129" s="248">
        <v>212</v>
      </c>
      <c r="D129" s="102" t="s">
        <v>145</v>
      </c>
      <c r="E129" s="249">
        <v>16800000</v>
      </c>
      <c r="F129" s="249">
        <v>3125914</v>
      </c>
      <c r="G129" s="266">
        <f>+E129-F129</f>
        <v>13674086</v>
      </c>
      <c r="H129" s="146"/>
    </row>
    <row r="130" spans="2:8" ht="42.75" customHeight="1">
      <c r="B130" s="467"/>
      <c r="C130" s="248">
        <v>214</v>
      </c>
      <c r="D130" s="102" t="s">
        <v>146</v>
      </c>
      <c r="E130" s="249">
        <v>31200000</v>
      </c>
      <c r="F130" s="249">
        <v>673684</v>
      </c>
      <c r="G130" s="266">
        <f>+E130-F130</f>
        <v>30526316</v>
      </c>
      <c r="H130" s="146"/>
    </row>
    <row r="131" spans="2:8" ht="42.75" customHeight="1">
      <c r="B131" s="467"/>
      <c r="C131" s="104">
        <v>230</v>
      </c>
      <c r="D131" s="251" t="s">
        <v>147</v>
      </c>
      <c r="E131" s="107">
        <f>SUM(E132)</f>
        <v>4953599</v>
      </c>
      <c r="F131" s="107">
        <f>SUM(F132)</f>
        <v>0</v>
      </c>
      <c r="G131" s="117">
        <f t="shared" ref="G131:G136" si="1">+E131-F131</f>
        <v>4953599</v>
      </c>
      <c r="H131" s="146"/>
    </row>
    <row r="132" spans="2:8" ht="42.75" customHeight="1">
      <c r="B132" s="467"/>
      <c r="C132" s="110">
        <v>232</v>
      </c>
      <c r="D132" s="111" t="s">
        <v>335</v>
      </c>
      <c r="E132" s="249">
        <v>4953599</v>
      </c>
      <c r="F132" s="249">
        <v>0</v>
      </c>
      <c r="G132" s="267">
        <f t="shared" si="1"/>
        <v>4953599</v>
      </c>
      <c r="H132" s="146"/>
    </row>
    <row r="133" spans="2:8" ht="42.75" customHeight="1">
      <c r="B133" s="467"/>
      <c r="C133" s="112">
        <v>240</v>
      </c>
      <c r="D133" s="113" t="s">
        <v>148</v>
      </c>
      <c r="E133" s="107">
        <f>SUM(E134:E136)</f>
        <v>26426529</v>
      </c>
      <c r="F133" s="107">
        <f>SUM(F134:F136)</f>
        <v>7350529</v>
      </c>
      <c r="G133" s="115">
        <f t="shared" si="1"/>
        <v>19076000</v>
      </c>
      <c r="H133" s="146"/>
    </row>
    <row r="134" spans="2:8" ht="42.75" customHeight="1">
      <c r="B134" s="467"/>
      <c r="C134" s="248">
        <v>242</v>
      </c>
      <c r="D134" s="102" t="s">
        <v>182</v>
      </c>
      <c r="E134" s="249">
        <v>11570000</v>
      </c>
      <c r="F134" s="249">
        <v>1958000</v>
      </c>
      <c r="G134" s="268">
        <f t="shared" si="1"/>
        <v>9612000</v>
      </c>
      <c r="H134" s="146"/>
    </row>
    <row r="135" spans="2:8" ht="36" customHeight="1">
      <c r="B135" s="467"/>
      <c r="C135" s="248">
        <v>244</v>
      </c>
      <c r="D135" s="102" t="s">
        <v>149</v>
      </c>
      <c r="E135" s="252">
        <v>10402529</v>
      </c>
      <c r="F135" s="249">
        <v>5392529</v>
      </c>
      <c r="G135" s="268">
        <f t="shared" si="1"/>
        <v>5010000</v>
      </c>
      <c r="H135" s="45"/>
    </row>
    <row r="136" spans="2:8" ht="36" customHeight="1">
      <c r="B136" s="467"/>
      <c r="C136" s="248">
        <v>246</v>
      </c>
      <c r="D136" s="102" t="s">
        <v>336</v>
      </c>
      <c r="E136" s="249">
        <v>4454000</v>
      </c>
      <c r="F136" s="249">
        <v>0</v>
      </c>
      <c r="G136" s="268">
        <f t="shared" si="1"/>
        <v>4454000</v>
      </c>
      <c r="H136" s="45"/>
    </row>
    <row r="137" spans="2:8" ht="30.75" customHeight="1">
      <c r="B137" s="467"/>
      <c r="C137" s="112">
        <v>250</v>
      </c>
      <c r="D137" s="105" t="s">
        <v>150</v>
      </c>
      <c r="E137" s="107">
        <f>SUM(E138:E139)</f>
        <v>166156460</v>
      </c>
      <c r="F137" s="114">
        <f>+F138+F139</f>
        <v>139996400</v>
      </c>
      <c r="G137" s="115">
        <f>+E137-F137</f>
        <v>26160060</v>
      </c>
      <c r="H137" s="45"/>
    </row>
    <row r="138" spans="2:8" ht="36.75" customHeight="1">
      <c r="B138" s="467"/>
      <c r="C138" s="248">
        <v>251</v>
      </c>
      <c r="D138" s="102" t="s">
        <v>151</v>
      </c>
      <c r="E138" s="253">
        <v>126000000</v>
      </c>
      <c r="F138" s="116">
        <v>126000000</v>
      </c>
      <c r="G138" s="269">
        <f t="shared" ref="G138:G139" si="2">+E138-F138</f>
        <v>0</v>
      </c>
      <c r="H138" s="45"/>
    </row>
    <row r="139" spans="2:8" ht="27.75" customHeight="1">
      <c r="B139" s="467"/>
      <c r="C139" s="248">
        <v>255</v>
      </c>
      <c r="D139" s="102" t="s">
        <v>152</v>
      </c>
      <c r="E139" s="253">
        <v>40156460</v>
      </c>
      <c r="F139" s="116">
        <v>13996400</v>
      </c>
      <c r="G139" s="269">
        <f t="shared" si="2"/>
        <v>26160060</v>
      </c>
      <c r="H139" s="45"/>
    </row>
    <row r="140" spans="2:8" ht="33" customHeight="1">
      <c r="B140" s="467"/>
      <c r="C140" s="112">
        <v>260</v>
      </c>
      <c r="D140" s="105" t="s">
        <v>153</v>
      </c>
      <c r="E140" s="107">
        <f>SUM(E141:E143)</f>
        <v>19191206</v>
      </c>
      <c r="F140" s="114">
        <f>+F141+F142+F143</f>
        <v>3880000</v>
      </c>
      <c r="G140" s="117">
        <f>+E140-F140</f>
        <v>15311206</v>
      </c>
      <c r="H140" s="45"/>
    </row>
    <row r="141" spans="2:8" ht="38.25" customHeight="1">
      <c r="B141" s="467"/>
      <c r="C141" s="254">
        <v>263</v>
      </c>
      <c r="D141" s="255" t="s">
        <v>217</v>
      </c>
      <c r="E141" s="249">
        <v>197806</v>
      </c>
      <c r="F141" s="114">
        <v>0</v>
      </c>
      <c r="G141" s="270">
        <f t="shared" ref="G141:G158" si="3">+E141-F141</f>
        <v>197806</v>
      </c>
      <c r="H141" s="45"/>
    </row>
    <row r="142" spans="2:8" ht="27.75" customHeight="1">
      <c r="B142" s="467"/>
      <c r="C142" s="110">
        <v>264</v>
      </c>
      <c r="D142" s="255" t="s">
        <v>337</v>
      </c>
      <c r="E142" s="249">
        <v>18400000</v>
      </c>
      <c r="F142" s="249">
        <v>3400000</v>
      </c>
      <c r="G142" s="267">
        <f t="shared" si="3"/>
        <v>15000000</v>
      </c>
      <c r="H142" s="45"/>
    </row>
    <row r="143" spans="2:8" ht="30" customHeight="1">
      <c r="B143" s="467"/>
      <c r="C143" s="110">
        <v>268</v>
      </c>
      <c r="D143" s="256" t="s">
        <v>338</v>
      </c>
      <c r="E143" s="249">
        <v>593400</v>
      </c>
      <c r="F143" s="249">
        <v>480000</v>
      </c>
      <c r="G143" s="267">
        <f t="shared" si="3"/>
        <v>113400</v>
      </c>
      <c r="H143" s="45"/>
    </row>
    <row r="144" spans="2:8" ht="27.75" customHeight="1">
      <c r="B144" s="467"/>
      <c r="C144" s="112">
        <v>270</v>
      </c>
      <c r="D144" s="105" t="s">
        <v>154</v>
      </c>
      <c r="E144" s="107">
        <f>+E145</f>
        <v>1001599130</v>
      </c>
      <c r="F144" s="107">
        <f>+F145</f>
        <v>151998000</v>
      </c>
      <c r="G144" s="117">
        <f t="shared" si="3"/>
        <v>849601130</v>
      </c>
      <c r="H144" s="45"/>
    </row>
    <row r="145" spans="2:8" ht="27.75" customHeight="1">
      <c r="B145" s="467"/>
      <c r="C145" s="254">
        <v>271</v>
      </c>
      <c r="D145" s="102" t="s">
        <v>155</v>
      </c>
      <c r="E145" s="249">
        <v>1001599130</v>
      </c>
      <c r="F145" s="249">
        <v>151998000</v>
      </c>
      <c r="G145" s="271">
        <f t="shared" si="3"/>
        <v>849601130</v>
      </c>
      <c r="H145" s="45"/>
    </row>
    <row r="146" spans="2:8" ht="27.75" customHeight="1">
      <c r="B146" s="467"/>
      <c r="C146" s="112">
        <v>280</v>
      </c>
      <c r="D146" s="105" t="s">
        <v>339</v>
      </c>
      <c r="E146" s="107">
        <f>SUM(E147)</f>
        <v>3200000</v>
      </c>
      <c r="F146" s="107">
        <f>SUM(F147)</f>
        <v>0</v>
      </c>
      <c r="G146" s="272">
        <f t="shared" si="3"/>
        <v>3200000</v>
      </c>
      <c r="H146" s="45"/>
    </row>
    <row r="147" spans="2:8" ht="27.75" customHeight="1">
      <c r="B147" s="468"/>
      <c r="C147" s="254">
        <v>282</v>
      </c>
      <c r="D147" s="102" t="s">
        <v>340</v>
      </c>
      <c r="E147" s="249">
        <v>3200000</v>
      </c>
      <c r="F147" s="249">
        <v>0</v>
      </c>
      <c r="G147" s="271">
        <f t="shared" si="3"/>
        <v>3200000</v>
      </c>
      <c r="H147" s="45"/>
    </row>
    <row r="148" spans="2:8" ht="42" customHeight="1">
      <c r="B148" s="467">
        <v>300</v>
      </c>
      <c r="C148" s="112">
        <v>330</v>
      </c>
      <c r="D148" s="105" t="s">
        <v>341</v>
      </c>
      <c r="E148" s="107">
        <f>SUM(E149)</f>
        <v>1500000</v>
      </c>
      <c r="F148" s="107">
        <f>SUM(F149)</f>
        <v>0</v>
      </c>
      <c r="G148" s="272">
        <f t="shared" si="3"/>
        <v>1500000</v>
      </c>
      <c r="H148" s="45"/>
    </row>
    <row r="149" spans="2:8" ht="42" customHeight="1">
      <c r="B149" s="467"/>
      <c r="C149" s="254">
        <v>334</v>
      </c>
      <c r="D149" s="102" t="s">
        <v>342</v>
      </c>
      <c r="E149" s="249">
        <v>1500000</v>
      </c>
      <c r="F149" s="249">
        <v>0</v>
      </c>
      <c r="G149" s="271">
        <f t="shared" si="3"/>
        <v>1500000</v>
      </c>
      <c r="H149" s="45"/>
    </row>
    <row r="150" spans="2:8" ht="42" customHeight="1">
      <c r="B150" s="467"/>
      <c r="C150" s="112">
        <v>340</v>
      </c>
      <c r="D150" s="105" t="s">
        <v>343</v>
      </c>
      <c r="E150" s="107">
        <f>SUM(E151)</f>
        <v>3000000</v>
      </c>
      <c r="F150" s="107">
        <f>SUM(F151)</f>
        <v>0</v>
      </c>
      <c r="G150" s="272">
        <f t="shared" si="3"/>
        <v>3000000</v>
      </c>
      <c r="H150" s="45"/>
    </row>
    <row r="151" spans="2:8" ht="42" customHeight="1">
      <c r="B151" s="467"/>
      <c r="C151" s="254">
        <v>343</v>
      </c>
      <c r="D151" s="102" t="s">
        <v>344</v>
      </c>
      <c r="E151" s="249">
        <v>3000000</v>
      </c>
      <c r="F151" s="249">
        <v>0</v>
      </c>
      <c r="G151" s="271">
        <f t="shared" si="3"/>
        <v>3000000</v>
      </c>
      <c r="H151" s="45"/>
    </row>
    <row r="152" spans="2:8" ht="42" customHeight="1">
      <c r="B152" s="467"/>
      <c r="C152" s="112">
        <v>350</v>
      </c>
      <c r="D152" s="105" t="s">
        <v>345</v>
      </c>
      <c r="E152" s="107">
        <f>SUM(E153)</f>
        <v>1500000</v>
      </c>
      <c r="F152" s="107">
        <f>SUM(F153)</f>
        <v>0</v>
      </c>
      <c r="G152" s="272">
        <f t="shared" si="3"/>
        <v>1500000</v>
      </c>
      <c r="H152" s="45"/>
    </row>
    <row r="153" spans="2:8" ht="42" customHeight="1">
      <c r="B153" s="467"/>
      <c r="C153" s="254">
        <v>351</v>
      </c>
      <c r="D153" s="102" t="s">
        <v>346</v>
      </c>
      <c r="E153" s="249">
        <v>1500000</v>
      </c>
      <c r="F153" s="249">
        <v>0</v>
      </c>
      <c r="G153" s="271">
        <f t="shared" si="3"/>
        <v>1500000</v>
      </c>
      <c r="H153" s="45"/>
    </row>
    <row r="154" spans="2:8" ht="42" customHeight="1">
      <c r="B154" s="467"/>
      <c r="C154" s="112">
        <v>360</v>
      </c>
      <c r="D154" s="105" t="s">
        <v>156</v>
      </c>
      <c r="E154" s="107">
        <f>+E155</f>
        <v>8000000</v>
      </c>
      <c r="F154" s="107">
        <f>+F155</f>
        <v>0</v>
      </c>
      <c r="G154" s="117">
        <f t="shared" si="3"/>
        <v>8000000</v>
      </c>
      <c r="H154" s="45"/>
    </row>
    <row r="155" spans="2:8" ht="42" customHeight="1">
      <c r="B155" s="467"/>
      <c r="C155" s="254">
        <v>361</v>
      </c>
      <c r="D155" s="102" t="s">
        <v>157</v>
      </c>
      <c r="E155" s="249">
        <v>8000000</v>
      </c>
      <c r="F155" s="249">
        <v>0</v>
      </c>
      <c r="G155" s="271">
        <f t="shared" si="3"/>
        <v>8000000</v>
      </c>
      <c r="H155" s="45"/>
    </row>
    <row r="156" spans="2:8" ht="27.75" customHeight="1">
      <c r="B156" s="467"/>
      <c r="C156" s="112">
        <v>390</v>
      </c>
      <c r="D156" s="257" t="s">
        <v>347</v>
      </c>
      <c r="E156" s="114">
        <f>SUM(E157)</f>
        <v>3000000</v>
      </c>
      <c r="F156" s="112">
        <f>SUM(F157)</f>
        <v>0</v>
      </c>
      <c r="G156" s="273">
        <f t="shared" si="3"/>
        <v>3000000</v>
      </c>
      <c r="H156" s="45"/>
    </row>
    <row r="157" spans="2:8" ht="27.75" customHeight="1">
      <c r="B157" s="467"/>
      <c r="C157" s="254">
        <v>391</v>
      </c>
      <c r="D157" s="102" t="s">
        <v>348</v>
      </c>
      <c r="E157" s="249">
        <v>3000000</v>
      </c>
      <c r="F157" s="249">
        <v>0</v>
      </c>
      <c r="G157" s="271">
        <f t="shared" si="3"/>
        <v>3000000</v>
      </c>
      <c r="H157" s="45"/>
    </row>
    <row r="158" spans="2:8" ht="37.5" customHeight="1">
      <c r="B158" s="466">
        <v>900</v>
      </c>
      <c r="C158" s="112">
        <v>910</v>
      </c>
      <c r="D158" s="258" t="s">
        <v>158</v>
      </c>
      <c r="E158" s="107">
        <v>7890100</v>
      </c>
      <c r="F158" s="107">
        <f>SUM(F159)</f>
        <v>5892400</v>
      </c>
      <c r="G158" s="117">
        <f t="shared" si="3"/>
        <v>1997700</v>
      </c>
      <c r="H158" s="45"/>
    </row>
    <row r="159" spans="2:8" ht="43.5" customHeight="1">
      <c r="B159" s="468"/>
      <c r="C159" s="254">
        <v>911</v>
      </c>
      <c r="D159" s="118" t="s">
        <v>349</v>
      </c>
      <c r="E159" s="249">
        <v>0</v>
      </c>
      <c r="F159" s="249">
        <v>5892400</v>
      </c>
      <c r="G159" s="267">
        <v>0</v>
      </c>
      <c r="H159" s="45"/>
    </row>
    <row r="160" spans="2:8" ht="51" customHeight="1">
      <c r="B160" s="456" t="s">
        <v>221</v>
      </c>
      <c r="C160" s="456"/>
      <c r="D160" s="456"/>
      <c r="E160" s="456"/>
      <c r="F160" s="456"/>
      <c r="G160" s="456"/>
      <c r="H160" s="162"/>
    </row>
    <row r="161" spans="2:8" ht="54" customHeight="1">
      <c r="B161" s="521" t="s">
        <v>305</v>
      </c>
      <c r="C161" s="522"/>
      <c r="D161" s="522"/>
      <c r="E161" s="522"/>
      <c r="F161" s="522"/>
      <c r="G161" s="523"/>
      <c r="H161" s="163"/>
    </row>
    <row r="162" spans="2:8" ht="32.25" customHeight="1">
      <c r="B162" s="164" t="s">
        <v>222</v>
      </c>
      <c r="C162" s="164" t="s">
        <v>222</v>
      </c>
      <c r="D162" s="165" t="s">
        <v>223</v>
      </c>
      <c r="E162" s="166" t="s">
        <v>183</v>
      </c>
      <c r="F162" s="166" t="s">
        <v>224</v>
      </c>
      <c r="G162" s="167" t="s">
        <v>225</v>
      </c>
      <c r="H162" s="158" t="s">
        <v>226</v>
      </c>
    </row>
    <row r="163" spans="2:8" ht="26.25" customHeight="1">
      <c r="B163" s="254">
        <v>100</v>
      </c>
      <c r="C163" s="259" t="s">
        <v>227</v>
      </c>
      <c r="D163" s="260">
        <f>11371145025/1000</f>
        <v>11371145.025</v>
      </c>
      <c r="E163" s="261">
        <f>2540381330/1000</f>
        <v>2540381.33</v>
      </c>
      <c r="F163" s="261">
        <f t="shared" ref="F163:F168" si="4">+D163-E163</f>
        <v>8830763.6950000003</v>
      </c>
      <c r="G163" s="274">
        <f>+E163/D163*100</f>
        <v>22.340593884035879</v>
      </c>
      <c r="H163" s="274">
        <f>+D163/D169*100</f>
        <v>85.7597926703246</v>
      </c>
    </row>
    <row r="164" spans="2:8" ht="29.25" customHeight="1">
      <c r="B164" s="254">
        <v>200</v>
      </c>
      <c r="C164" s="259" t="s">
        <v>228</v>
      </c>
      <c r="D164" s="262">
        <f>1365526924/1000</f>
        <v>1365526.9240000001</v>
      </c>
      <c r="E164" s="261">
        <f>331634527/1000</f>
        <v>331634.527</v>
      </c>
      <c r="F164" s="261">
        <f t="shared" si="4"/>
        <v>1033892.3970000001</v>
      </c>
      <c r="G164" s="274">
        <f t="shared" ref="G164:G168" si="5">+E164/D164*100</f>
        <v>24.286194667517226</v>
      </c>
      <c r="H164" s="274">
        <f>+D164/D169*100</f>
        <v>10.298637967462392</v>
      </c>
    </row>
    <row r="165" spans="2:8" ht="23.25" customHeight="1">
      <c r="B165" s="254">
        <v>300</v>
      </c>
      <c r="C165" s="263" t="s">
        <v>229</v>
      </c>
      <c r="D165" s="262">
        <f>17000000/1000</f>
        <v>17000</v>
      </c>
      <c r="E165" s="261">
        <f>0/1000</f>
        <v>0</v>
      </c>
      <c r="F165" s="261">
        <f t="shared" si="4"/>
        <v>17000</v>
      </c>
      <c r="G165" s="274">
        <f t="shared" si="5"/>
        <v>0</v>
      </c>
      <c r="H165" s="274">
        <f>+D165/D169*100</f>
        <v>0.12821193223639482</v>
      </c>
    </row>
    <row r="166" spans="2:8" ht="39.75" hidden="1" customHeight="1">
      <c r="B166" s="254">
        <v>500</v>
      </c>
      <c r="C166" s="259" t="s">
        <v>230</v>
      </c>
      <c r="D166" s="262">
        <v>70000</v>
      </c>
      <c r="E166" s="261">
        <f>67161800/1000</f>
        <v>67161.8</v>
      </c>
      <c r="F166" s="261">
        <f t="shared" si="4"/>
        <v>2838.1999999999971</v>
      </c>
      <c r="G166" s="274">
        <f t="shared" si="5"/>
        <v>95.945428571428565</v>
      </c>
      <c r="H166" s="274" t="e">
        <f t="shared" ref="H166:H167" si="6">+D166/D171*100</f>
        <v>#DIV/0!</v>
      </c>
    </row>
    <row r="167" spans="2:8" ht="36" hidden="1" customHeight="1">
      <c r="B167" s="254">
        <v>800</v>
      </c>
      <c r="C167" s="259" t="s">
        <v>231</v>
      </c>
      <c r="D167" s="262">
        <v>427734.261</v>
      </c>
      <c r="E167" s="261">
        <f>427734261/1000</f>
        <v>427734.261</v>
      </c>
      <c r="F167" s="261">
        <f t="shared" si="4"/>
        <v>0</v>
      </c>
      <c r="G167" s="274">
        <f t="shared" si="5"/>
        <v>100</v>
      </c>
      <c r="H167" s="274" t="e">
        <f t="shared" si="6"/>
        <v>#DIV/0!</v>
      </c>
    </row>
    <row r="168" spans="2:8" ht="36" customHeight="1">
      <c r="B168" s="254">
        <v>900</v>
      </c>
      <c r="C168" s="259" t="s">
        <v>232</v>
      </c>
      <c r="D168" s="262">
        <f>7890100/1000</f>
        <v>7890.1</v>
      </c>
      <c r="E168" s="261">
        <f>5892400/1000</f>
        <v>5892.4</v>
      </c>
      <c r="F168" s="261">
        <f t="shared" si="4"/>
        <v>1997.7000000000007</v>
      </c>
      <c r="G168" s="274">
        <f t="shared" si="5"/>
        <v>74.680929265788762</v>
      </c>
      <c r="H168" s="274">
        <f>+D168/D169*100</f>
        <v>5.9506174502257578E-2</v>
      </c>
    </row>
    <row r="169" spans="2:8" ht="23.25" customHeight="1">
      <c r="B169" s="159" t="s">
        <v>233</v>
      </c>
      <c r="C169" s="159" t="s">
        <v>233</v>
      </c>
      <c r="D169" s="160">
        <f>SUM(D163:D168)</f>
        <v>13259296.310000001</v>
      </c>
      <c r="E169" s="160">
        <f>SUM(E163:E168)</f>
        <v>3372804.3179999995</v>
      </c>
      <c r="F169" s="160">
        <f>SUM(F163:F168)</f>
        <v>9886491.9919999987</v>
      </c>
      <c r="G169" s="161">
        <f t="shared" ref="G169" si="7">+E169*100/D169</f>
        <v>25.437279921531516</v>
      </c>
      <c r="H169" s="275">
        <f>+H163+H164+H165+H168</f>
        <v>96.246148744525655</v>
      </c>
    </row>
    <row r="170" spans="2:8" ht="77.25" customHeight="1">
      <c r="B170" s="157"/>
      <c r="C170" s="157"/>
      <c r="D170" s="157"/>
      <c r="E170" s="157"/>
      <c r="F170" s="157"/>
      <c r="G170" s="157"/>
      <c r="H170" s="45"/>
    </row>
    <row r="171" spans="2:8" ht="77.25" customHeight="1">
      <c r="B171" s="157"/>
      <c r="C171" s="157"/>
      <c r="D171" s="157"/>
      <c r="E171" s="157"/>
      <c r="F171" s="157"/>
      <c r="G171" s="157"/>
      <c r="H171" s="45"/>
    </row>
    <row r="172" spans="2:8" ht="77.25" customHeight="1">
      <c r="B172" s="157"/>
      <c r="C172" s="157"/>
      <c r="D172" s="157"/>
      <c r="E172" s="157"/>
      <c r="F172" s="157"/>
      <c r="G172" s="157"/>
      <c r="H172" s="45"/>
    </row>
    <row r="173" spans="2:8" ht="77.25" customHeight="1">
      <c r="B173" s="157"/>
      <c r="C173" s="157"/>
      <c r="D173" s="157"/>
      <c r="E173" s="157"/>
      <c r="F173" s="157"/>
      <c r="G173" s="157"/>
      <c r="H173" s="45"/>
    </row>
    <row r="174" spans="2:8" ht="27.75" customHeight="1">
      <c r="B174" s="148"/>
      <c r="C174" s="1"/>
      <c r="D174" s="46"/>
      <c r="E174" s="47"/>
      <c r="F174" s="48"/>
      <c r="H174" s="45"/>
    </row>
    <row r="175" spans="2:8" ht="27.75" customHeight="1">
      <c r="B175" s="119" t="s">
        <v>64</v>
      </c>
      <c r="C175" s="120"/>
      <c r="D175" s="120"/>
      <c r="E175" s="120"/>
      <c r="F175" s="121"/>
      <c r="H175" s="45"/>
    </row>
    <row r="176" spans="2:8" ht="39.75" customHeight="1">
      <c r="B176" s="65" t="s">
        <v>65</v>
      </c>
      <c r="C176" s="65" t="s">
        <v>66</v>
      </c>
      <c r="D176" s="65" t="s">
        <v>67</v>
      </c>
      <c r="E176" s="65" t="s">
        <v>63</v>
      </c>
      <c r="F176" s="87" t="s">
        <v>68</v>
      </c>
      <c r="H176" s="45"/>
    </row>
    <row r="177" spans="2:8" ht="27.75" customHeight="1">
      <c r="B177" s="457" t="s">
        <v>119</v>
      </c>
      <c r="C177" s="458"/>
      <c r="D177" s="458"/>
      <c r="E177" s="458"/>
      <c r="F177" s="459"/>
      <c r="H177" s="45"/>
    </row>
    <row r="178" spans="2:8" ht="27.75" customHeight="1">
      <c r="B178" s="49"/>
      <c r="C178" s="49"/>
      <c r="D178" s="49"/>
      <c r="E178" s="49"/>
      <c r="H178" s="45"/>
    </row>
    <row r="179" spans="2:8" ht="34.5" customHeight="1">
      <c r="B179" s="119" t="s">
        <v>69</v>
      </c>
      <c r="C179" s="120"/>
      <c r="D179" s="120"/>
      <c r="E179" s="120"/>
      <c r="F179" s="120"/>
      <c r="G179" s="120"/>
      <c r="H179" s="147"/>
    </row>
    <row r="180" spans="2:8" ht="27" customHeight="1">
      <c r="B180" s="460" t="s">
        <v>132</v>
      </c>
      <c r="C180" s="444" t="s">
        <v>120</v>
      </c>
      <c r="D180" s="149" t="s">
        <v>120</v>
      </c>
      <c r="E180" s="444" t="s">
        <v>121</v>
      </c>
      <c r="F180" s="444" t="s">
        <v>122</v>
      </c>
      <c r="G180" s="444" t="s">
        <v>123</v>
      </c>
      <c r="H180" s="444" t="s">
        <v>124</v>
      </c>
    </row>
    <row r="181" spans="2:8" ht="37.5" customHeight="1">
      <c r="B181" s="461"/>
      <c r="C181" s="445"/>
      <c r="D181" s="149" t="s">
        <v>125</v>
      </c>
      <c r="E181" s="445"/>
      <c r="F181" s="445"/>
      <c r="G181" s="445"/>
      <c r="H181" s="445"/>
    </row>
    <row r="182" spans="2:8" ht="51" customHeight="1">
      <c r="B182" s="446" t="s">
        <v>306</v>
      </c>
      <c r="C182" s="447"/>
      <c r="D182" s="132" t="s">
        <v>70</v>
      </c>
      <c r="E182" s="133"/>
      <c r="F182" s="133"/>
      <c r="G182" s="133"/>
      <c r="H182" s="134"/>
    </row>
    <row r="183" spans="2:8" ht="47.25" customHeight="1">
      <c r="B183" s="135" t="s">
        <v>126</v>
      </c>
      <c r="C183" s="136">
        <v>21</v>
      </c>
      <c r="D183" s="136" t="s">
        <v>127</v>
      </c>
      <c r="E183" s="136" t="s">
        <v>127</v>
      </c>
      <c r="F183" s="136" t="s">
        <v>129</v>
      </c>
      <c r="G183" s="136">
        <v>11</v>
      </c>
      <c r="H183" s="240" t="s">
        <v>307</v>
      </c>
    </row>
    <row r="184" spans="2:8" ht="47.25" customHeight="1">
      <c r="B184" s="135" t="s">
        <v>128</v>
      </c>
      <c r="C184" s="136">
        <v>46</v>
      </c>
      <c r="D184" s="136" t="s">
        <v>129</v>
      </c>
      <c r="E184" s="136">
        <v>1</v>
      </c>
      <c r="F184" s="136" t="s">
        <v>129</v>
      </c>
      <c r="G184" s="136">
        <v>1</v>
      </c>
      <c r="H184" s="240" t="s">
        <v>308</v>
      </c>
    </row>
    <row r="185" spans="2:8" ht="47.25" customHeight="1">
      <c r="B185" s="135" t="s">
        <v>130</v>
      </c>
      <c r="C185" s="136">
        <v>9</v>
      </c>
      <c r="D185" s="136" t="s">
        <v>129</v>
      </c>
      <c r="E185" s="136">
        <v>2</v>
      </c>
      <c r="F185" s="136" t="s">
        <v>129</v>
      </c>
      <c r="G185" s="136">
        <v>13</v>
      </c>
      <c r="H185" s="240" t="s">
        <v>309</v>
      </c>
    </row>
    <row r="186" spans="2:8" ht="47.25" customHeight="1">
      <c r="B186" s="137" t="s">
        <v>131</v>
      </c>
      <c r="C186" s="137">
        <f>SUM(C174:C185)</f>
        <v>76</v>
      </c>
      <c r="D186" s="137" t="s">
        <v>127</v>
      </c>
      <c r="E186" s="137">
        <f>SUM(E174:E185)</f>
        <v>3</v>
      </c>
      <c r="F186" s="136" t="s">
        <v>129</v>
      </c>
      <c r="G186" s="137">
        <f>SUM(G174:G185)</f>
        <v>25</v>
      </c>
      <c r="H186" s="136">
        <v>25</v>
      </c>
    </row>
    <row r="187" spans="2:8">
      <c r="B187" s="50"/>
      <c r="C187" s="51"/>
      <c r="D187" s="51"/>
      <c r="E187" s="51"/>
      <c r="F187" s="51"/>
      <c r="G187" s="51"/>
      <c r="H187" s="51"/>
    </row>
    <row r="188" spans="2:8" ht="27.75" customHeight="1">
      <c r="B188" s="5"/>
      <c r="C188" s="5"/>
      <c r="D188" s="5"/>
      <c r="E188" s="5"/>
      <c r="F188" s="5"/>
      <c r="H188" s="52"/>
    </row>
    <row r="189" spans="2:8" ht="21" customHeight="1">
      <c r="B189" s="123" t="s">
        <v>174</v>
      </c>
      <c r="C189" s="124"/>
      <c r="D189" s="124"/>
      <c r="E189" s="124"/>
      <c r="F189" s="124"/>
      <c r="H189" s="53"/>
    </row>
    <row r="190" spans="2:8" ht="20.25" customHeight="1">
      <c r="B190" s="448" t="s">
        <v>71</v>
      </c>
      <c r="C190" s="449"/>
      <c r="D190" s="449"/>
      <c r="E190" s="449"/>
      <c r="F190" s="449"/>
      <c r="H190" s="53"/>
    </row>
    <row r="191" spans="2:8" ht="56.25" customHeight="1">
      <c r="B191" s="125" t="s">
        <v>184</v>
      </c>
      <c r="C191" s="126" t="s">
        <v>38</v>
      </c>
      <c r="D191" s="528" t="s">
        <v>193</v>
      </c>
      <c r="E191" s="528"/>
      <c r="F191" s="127" t="s">
        <v>185</v>
      </c>
      <c r="H191" s="53"/>
    </row>
    <row r="192" spans="2:8" ht="36.75" customHeight="1">
      <c r="B192" s="128">
        <v>0</v>
      </c>
      <c r="C192" s="235" t="s">
        <v>310</v>
      </c>
      <c r="D192" s="520" t="s">
        <v>186</v>
      </c>
      <c r="E192" s="520"/>
      <c r="F192" s="233" t="s">
        <v>311</v>
      </c>
      <c r="H192" s="53"/>
    </row>
    <row r="193" spans="2:8" ht="36.75" customHeight="1">
      <c r="B193" s="128"/>
      <c r="C193" s="235" t="s">
        <v>312</v>
      </c>
      <c r="D193" s="520" t="s">
        <v>186</v>
      </c>
      <c r="E193" s="520"/>
      <c r="F193" s="233" t="s">
        <v>311</v>
      </c>
      <c r="H193" s="53"/>
    </row>
    <row r="194" spans="2:8" ht="36.75" customHeight="1">
      <c r="B194" s="234">
        <v>1</v>
      </c>
      <c r="C194" s="235" t="s">
        <v>313</v>
      </c>
      <c r="D194" s="520" t="s">
        <v>186</v>
      </c>
      <c r="E194" s="520"/>
      <c r="F194" s="233" t="s">
        <v>314</v>
      </c>
      <c r="H194" s="53"/>
    </row>
    <row r="195" spans="2:8" ht="36.75" customHeight="1">
      <c r="B195" s="234">
        <v>2</v>
      </c>
      <c r="C195" s="235" t="s">
        <v>315</v>
      </c>
      <c r="D195" s="520" t="s">
        <v>316</v>
      </c>
      <c r="E195" s="520"/>
      <c r="F195" s="233" t="s">
        <v>314</v>
      </c>
      <c r="H195" s="53"/>
    </row>
    <row r="196" spans="2:8" ht="30" customHeight="1">
      <c r="B196" s="451" t="s">
        <v>187</v>
      </c>
      <c r="C196" s="452"/>
      <c r="D196" s="452"/>
      <c r="E196" s="453"/>
      <c r="F196" s="129"/>
      <c r="H196" s="54"/>
    </row>
    <row r="197" spans="2:8" ht="30" customHeight="1">
      <c r="B197" s="454" t="s">
        <v>235</v>
      </c>
      <c r="C197" s="427"/>
      <c r="D197" s="427"/>
      <c r="E197" s="427"/>
      <c r="F197" s="428"/>
      <c r="H197" s="54"/>
    </row>
    <row r="198" spans="2:8" ht="32.25" customHeight="1">
      <c r="B198" s="7"/>
      <c r="C198" s="8"/>
      <c r="D198" s="455"/>
      <c r="E198" s="455"/>
      <c r="F198" s="6"/>
      <c r="H198" s="55"/>
    </row>
    <row r="199" spans="2:8" ht="33" customHeight="1">
      <c r="B199" s="126" t="s">
        <v>188</v>
      </c>
      <c r="C199" s="138"/>
      <c r="D199" s="432"/>
      <c r="E199" s="433"/>
      <c r="F199" s="139"/>
    </row>
    <row r="200" spans="2:8" ht="49.5" customHeight="1">
      <c r="B200" s="426" t="s">
        <v>235</v>
      </c>
      <c r="C200" s="427"/>
      <c r="D200" s="427"/>
      <c r="E200" s="427"/>
      <c r="F200" s="428"/>
    </row>
    <row r="201" spans="2:8">
      <c r="B201" s="429"/>
      <c r="C201" s="430"/>
      <c r="D201" s="430"/>
      <c r="E201" s="431"/>
      <c r="F201" s="6"/>
    </row>
    <row r="202" spans="2:8">
      <c r="B202" s="126" t="s">
        <v>189</v>
      </c>
      <c r="C202" s="138"/>
      <c r="D202" s="432"/>
      <c r="E202" s="433"/>
      <c r="F202" s="139"/>
    </row>
    <row r="203" spans="2:8" ht="56.25" customHeight="1">
      <c r="B203" s="125" t="s">
        <v>184</v>
      </c>
      <c r="C203" s="126" t="s">
        <v>38</v>
      </c>
      <c r="D203" s="434" t="s">
        <v>185</v>
      </c>
      <c r="E203" s="435"/>
      <c r="F203" s="139"/>
    </row>
    <row r="204" spans="2:8" ht="78.75" customHeight="1">
      <c r="B204" s="214">
        <v>3</v>
      </c>
      <c r="C204" s="130" t="s">
        <v>212</v>
      </c>
      <c r="D204" s="436" t="s">
        <v>213</v>
      </c>
      <c r="E204" s="436"/>
      <c r="F204" s="233" t="s">
        <v>314</v>
      </c>
    </row>
    <row r="205" spans="2:8" ht="78.75" customHeight="1">
      <c r="B205" s="214">
        <v>4</v>
      </c>
      <c r="C205" s="130" t="s">
        <v>317</v>
      </c>
      <c r="D205" s="436" t="s">
        <v>214</v>
      </c>
      <c r="E205" s="436"/>
      <c r="F205" s="233" t="s">
        <v>314</v>
      </c>
    </row>
    <row r="206" spans="2:8" ht="78.75" customHeight="1">
      <c r="B206" s="214">
        <v>5</v>
      </c>
      <c r="C206" s="130" t="s">
        <v>215</v>
      </c>
      <c r="D206" s="436" t="s">
        <v>318</v>
      </c>
      <c r="E206" s="436"/>
      <c r="F206" s="233" t="s">
        <v>314</v>
      </c>
    </row>
    <row r="207" spans="2:8" ht="14.25" customHeight="1">
      <c r="B207" s="437"/>
      <c r="C207" s="438"/>
      <c r="D207" s="438"/>
      <c r="E207" s="439"/>
      <c r="F207" s="156"/>
    </row>
    <row r="208" spans="2:8" ht="46.5" customHeight="1">
      <c r="B208" s="440" t="s">
        <v>72</v>
      </c>
      <c r="C208" s="427"/>
      <c r="D208" s="428"/>
    </row>
    <row r="209" spans="2:5" ht="43.5" customHeight="1">
      <c r="B209" s="140" t="s">
        <v>3</v>
      </c>
      <c r="C209" s="87" t="s">
        <v>73</v>
      </c>
      <c r="D209" s="122" t="s">
        <v>74</v>
      </c>
    </row>
    <row r="210" spans="2:5" ht="78.75" customHeight="1">
      <c r="B210" s="509" t="s">
        <v>236</v>
      </c>
      <c r="C210" s="510"/>
      <c r="D210" s="511"/>
    </row>
    <row r="211" spans="2:5" ht="27.75" customHeight="1">
      <c r="B211" s="11"/>
      <c r="C211" s="12"/>
      <c r="D211" s="12"/>
    </row>
    <row r="212" spans="2:5" ht="78.75" hidden="1" customHeight="1">
      <c r="B212" s="9"/>
    </row>
    <row r="213" spans="2:5" ht="49.5" customHeight="1">
      <c r="B213" s="441" t="s">
        <v>75</v>
      </c>
      <c r="C213" s="442"/>
      <c r="D213" s="442"/>
      <c r="E213" s="443"/>
    </row>
    <row r="214" spans="2:5" ht="93" customHeight="1">
      <c r="B214" s="423"/>
      <c r="C214" s="424"/>
      <c r="D214" s="424"/>
      <c r="E214" s="425"/>
    </row>
    <row r="215" spans="2:5" ht="24" customHeight="1">
      <c r="B215" s="150"/>
      <c r="C215" s="151"/>
      <c r="D215" s="151"/>
      <c r="E215" s="152"/>
    </row>
    <row r="216" spans="2:5" ht="6" customHeight="1">
      <c r="B216" s="150"/>
      <c r="C216" s="151"/>
      <c r="D216" s="151"/>
      <c r="E216" s="152"/>
    </row>
    <row r="217" spans="2:5" hidden="1">
      <c r="B217" s="153"/>
      <c r="C217" s="154"/>
      <c r="D217" s="154"/>
      <c r="E217" s="155"/>
    </row>
    <row r="222" spans="2:5" ht="63" customHeight="1"/>
  </sheetData>
  <mergeCells count="76">
    <mergeCell ref="B120:B125"/>
    <mergeCell ref="B158:B159"/>
    <mergeCell ref="B161:G161"/>
    <mergeCell ref="D199:E199"/>
    <mergeCell ref="F97:H97"/>
    <mergeCell ref="H180:H181"/>
    <mergeCell ref="F104:H104"/>
    <mergeCell ref="C97:E97"/>
    <mergeCell ref="B160:G160"/>
    <mergeCell ref="B180:B181"/>
    <mergeCell ref="C180:C181"/>
    <mergeCell ref="E180:E181"/>
    <mergeCell ref="D191:E191"/>
    <mergeCell ref="D198:E198"/>
    <mergeCell ref="B182:C182"/>
    <mergeCell ref="D192:E192"/>
    <mergeCell ref="D194:E194"/>
    <mergeCell ref="B197:F197"/>
    <mergeCell ref="D195:E195"/>
    <mergeCell ref="D193:E193"/>
    <mergeCell ref="F180:F181"/>
    <mergeCell ref="B196:E196"/>
    <mergeCell ref="H85:H86"/>
    <mergeCell ref="B148:B157"/>
    <mergeCell ref="B67:G67"/>
    <mergeCell ref="B1:E1"/>
    <mergeCell ref="B7:E7"/>
    <mergeCell ref="B10:E10"/>
    <mergeCell ref="B13:E13"/>
    <mergeCell ref="B28:E28"/>
    <mergeCell ref="B8:E8"/>
    <mergeCell ref="B11:E11"/>
    <mergeCell ref="B65:E65"/>
    <mergeCell ref="F65:G65"/>
    <mergeCell ref="B126:B147"/>
    <mergeCell ref="B29:E29"/>
    <mergeCell ref="B32:E32"/>
    <mergeCell ref="B38:E38"/>
    <mergeCell ref="D71:G71"/>
    <mergeCell ref="B190:F190"/>
    <mergeCell ref="B70:E70"/>
    <mergeCell ref="F70:G70"/>
    <mergeCell ref="B76:E76"/>
    <mergeCell ref="F76:G76"/>
    <mergeCell ref="B73:G74"/>
    <mergeCell ref="C87:C88"/>
    <mergeCell ref="G180:G181"/>
    <mergeCell ref="D87:D89"/>
    <mergeCell ref="B87:B88"/>
    <mergeCell ref="B118:C118"/>
    <mergeCell ref="D118:F118"/>
    <mergeCell ref="E87:E88"/>
    <mergeCell ref="B177:F177"/>
    <mergeCell ref="D85:D86"/>
    <mergeCell ref="C30:E30"/>
    <mergeCell ref="E53:F53"/>
    <mergeCell ref="F62:F64"/>
    <mergeCell ref="E54:F54"/>
    <mergeCell ref="D54:D58"/>
    <mergeCell ref="E55:F55"/>
    <mergeCell ref="E58:F58"/>
    <mergeCell ref="B60:E60"/>
    <mergeCell ref="B39:E39"/>
    <mergeCell ref="B52:E52"/>
    <mergeCell ref="B214:E214"/>
    <mergeCell ref="B200:F200"/>
    <mergeCell ref="B201:E201"/>
    <mergeCell ref="D204:E204"/>
    <mergeCell ref="D205:E205"/>
    <mergeCell ref="D206:E206"/>
    <mergeCell ref="B210:D210"/>
    <mergeCell ref="D203:E203"/>
    <mergeCell ref="D202:E202"/>
    <mergeCell ref="B213:E213"/>
    <mergeCell ref="B208:D208"/>
    <mergeCell ref="B207:E207"/>
  </mergeCells>
  <hyperlinks>
    <hyperlink ref="F34" r:id="rId1"/>
    <hyperlink ref="F36" r:id="rId2"/>
    <hyperlink ref="I103" r:id="rId3"/>
    <hyperlink ref="D54" r:id="rId4"/>
    <hyperlink ref="C30" r:id="rId5"/>
    <hyperlink ref="F35" r:id="rId6"/>
    <hyperlink ref="I95" r:id="rId7"/>
    <hyperlink ref="I117" r:id="rId8"/>
    <hyperlink ref="I120" r:id="rId9" location=".X3y7h2gzaM8_x000a__x000a_" display="https://www.sfp.gov.py/sfp/noticia/14797-4715-funcionarios-del-pais-seran-beneficiados-con-los-cursos-gratuitos-ofrecidos-por-la-sfpinapp.html#.X3y7h2gzaM8_x000a__x000a_"/>
    <hyperlink ref="H94" r:id="rId10" display="https://www.sfp.gov.py/inapp/?p=2019_x000a__x000a_Resoluciones sobre Aranceles preferenciales_x000a_• Resolución SFP Nº 46/2021 (Febrero)_x000a_• Resolución SFP Nº 64/2021 (Febrero)_x000a_• Resolución SFP Nº 119/2020 (Marzo)_x000a__x000a__x000a__x000a__x000a__x000a_"/>
    <hyperlink ref="F192" r:id="rId11"/>
    <hyperlink ref="F193" r:id="rId12"/>
    <hyperlink ref="F194" r:id="rId13"/>
    <hyperlink ref="F195" r:id="rId14"/>
    <hyperlink ref="F204" r:id="rId15"/>
    <hyperlink ref="F205" r:id="rId16"/>
    <hyperlink ref="F206" r:id="rId17"/>
    <hyperlink ref="H84" r:id="rId18"/>
    <hyperlink ref="G115" r:id="rId19"/>
    <hyperlink ref="G116" r:id="rId20"/>
  </hyperlinks>
  <printOptions horizontalCentered="1"/>
  <pageMargins left="0.70866141732283472" right="1.4960629921259843" top="0.74803149606299213" bottom="0.74803149606299213" header="0.31496062992125984" footer="0.31496062992125984"/>
  <pageSetup paperSize="131" scale="60" orientation="landscape" r:id="rId21"/>
  <rowBreaks count="14" manualBreakCount="14">
    <brk id="26" max="7" man="1"/>
    <brk id="27" max="7" man="1"/>
    <brk id="37" max="7" man="1"/>
    <brk id="50" max="7" man="1"/>
    <brk id="75" max="7" man="1"/>
    <brk id="92" max="7" man="1"/>
    <brk id="96" max="7" man="1"/>
    <brk id="112" max="7" man="1"/>
    <brk id="126" max="7" man="1"/>
    <brk id="159" max="16383" man="1"/>
    <brk id="186" max="7" man="1"/>
    <brk id="187" max="7" man="1"/>
    <brk id="214" max="7" man="1"/>
    <brk id="217" max="7" man="1"/>
  </rowBreaks>
  <colBreaks count="1" manualBreakCount="1">
    <brk id="5" max="216" man="1"/>
  </col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Tercer.Trim_DGPM</vt:lpstr>
      <vt:lpstr>Hoja1</vt:lpstr>
      <vt:lpstr>Hoja1!Área_de_impresión</vt:lpstr>
      <vt:lpstr>Tercer.Trim_DGPM!Área_de_impresión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César Alarcon</cp:lastModifiedBy>
  <cp:lastPrinted>2022-10-13T12:54:49Z</cp:lastPrinted>
  <dcterms:created xsi:type="dcterms:W3CDTF">2020-06-23T19:35:00Z</dcterms:created>
  <dcterms:modified xsi:type="dcterms:W3CDTF">2022-10-13T13:03:11Z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