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2\EML 5189\SOLICITUD_DICIEMBRE 2023\RESUMEN ANUAL 2023\MUNICIPALIDAD NUEVA ALBORADA\"/>
    </mc:Choice>
  </mc:AlternateContent>
  <bookViews>
    <workbookView xWindow="0" yWindow="0" windowWidth="20490" windowHeight="7050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5189'!$A$6:$U$72</definedName>
    <definedName name="_xlnm.Print_Area" localSheetId="0">'Total de asignaciones 7º 5189'!$A$70:$F$70</definedName>
    <definedName name="_xlnm.Print_Titles" localSheetId="0">'Total de asignaciones 7º 5189'!$1:$6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03" l="1"/>
  <c r="S29" i="103"/>
  <c r="U28" i="103"/>
  <c r="S27" i="103"/>
  <c r="T27" i="103" s="1"/>
  <c r="R70" i="103"/>
  <c r="Q70" i="103"/>
  <c r="P70" i="103"/>
  <c r="O70" i="103"/>
  <c r="N70" i="103"/>
  <c r="M70" i="103"/>
  <c r="L70" i="103"/>
  <c r="K70" i="103"/>
  <c r="J70" i="103"/>
  <c r="I70" i="103"/>
  <c r="H70" i="103"/>
  <c r="G70" i="103"/>
  <c r="S54" i="103" l="1"/>
  <c r="T54" i="103" s="1"/>
  <c r="S55" i="103"/>
  <c r="T55" i="103" s="1"/>
  <c r="S56" i="103"/>
  <c r="T56" i="103" s="1"/>
  <c r="U56" i="103" s="1"/>
  <c r="T57" i="103"/>
  <c r="U55" i="103" l="1"/>
  <c r="U54" i="103"/>
  <c r="S69" i="103"/>
  <c r="T69" i="103" s="1"/>
  <c r="U69" i="103" s="1"/>
  <c r="T28" i="103"/>
  <c r="T29" i="103"/>
  <c r="S46" i="103" l="1"/>
  <c r="S47" i="103"/>
  <c r="S48" i="103"/>
  <c r="S49" i="103"/>
  <c r="S50" i="103"/>
  <c r="S51" i="103"/>
  <c r="S52" i="103"/>
  <c r="S53" i="103"/>
  <c r="S58" i="103"/>
  <c r="S59" i="103"/>
  <c r="S60" i="103"/>
  <c r="S61" i="103"/>
  <c r="S62" i="103"/>
  <c r="S63" i="103"/>
  <c r="S67" i="103"/>
  <c r="S68" i="103"/>
  <c r="T68" i="103" l="1"/>
  <c r="U68" i="103" s="1"/>
  <c r="T61" i="103"/>
  <c r="U61" i="103" s="1"/>
  <c r="T50" i="103"/>
  <c r="U50" i="103" s="1"/>
  <c r="T46" i="103"/>
  <c r="U46" i="103" s="1"/>
  <c r="T67" i="103"/>
  <c r="U67" i="103" s="1"/>
  <c r="T60" i="103"/>
  <c r="U60" i="103" s="1"/>
  <c r="T53" i="103"/>
  <c r="U53" i="103" s="1"/>
  <c r="T49" i="103"/>
  <c r="U49" i="103" s="1"/>
  <c r="T63" i="103"/>
  <c r="U63" i="103" s="1"/>
  <c r="T59" i="103"/>
  <c r="U59" i="103" s="1"/>
  <c r="T52" i="103"/>
  <c r="U52" i="103" s="1"/>
  <c r="T48" i="103"/>
  <c r="U48" i="103" s="1"/>
  <c r="T62" i="103"/>
  <c r="U62" i="103" s="1"/>
  <c r="T58" i="103"/>
  <c r="U58" i="103" s="1"/>
  <c r="T51" i="103"/>
  <c r="U51" i="103" s="1"/>
  <c r="T47" i="103"/>
  <c r="U47" i="103" s="1"/>
  <c r="S23" i="103" l="1"/>
  <c r="S25" i="103"/>
  <c r="T25" i="103" s="1"/>
  <c r="U25" i="103" l="1"/>
  <c r="T23" i="103"/>
  <c r="U23" i="103" s="1"/>
  <c r="S43" i="103"/>
  <c r="T43" i="103" l="1"/>
  <c r="U43" i="103" s="1"/>
  <c r="S31" i="103" l="1"/>
  <c r="S35" i="103"/>
  <c r="S36" i="103"/>
  <c r="S37" i="103"/>
  <c r="S38" i="103"/>
  <c r="S42" i="103"/>
  <c r="S30" i="103"/>
  <c r="T38" i="103" l="1"/>
  <c r="U38" i="103" s="1"/>
  <c r="T42" i="103"/>
  <c r="U42" i="103" s="1"/>
  <c r="T37" i="103"/>
  <c r="U37" i="103" s="1"/>
  <c r="T35" i="103"/>
  <c r="U35" i="103" s="1"/>
  <c r="T31" i="103"/>
  <c r="U31" i="103" s="1"/>
  <c r="T30" i="103"/>
  <c r="U30" i="103" s="1"/>
  <c r="T36" i="103"/>
  <c r="U36" i="103" s="1"/>
  <c r="S7" i="103"/>
  <c r="S8" i="103"/>
  <c r="T7" i="103" l="1"/>
  <c r="S45" i="103" l="1"/>
  <c r="T45" i="103" s="1"/>
  <c r="S44" i="103"/>
  <c r="S26" i="103"/>
  <c r="T26" i="103" s="1"/>
  <c r="S22" i="103"/>
  <c r="S20" i="103"/>
  <c r="S19" i="103"/>
  <c r="S18" i="103"/>
  <c r="S17" i="103"/>
  <c r="T17" i="103" s="1"/>
  <c r="S16" i="103"/>
  <c r="T16" i="103" s="1"/>
  <c r="S15" i="103"/>
  <c r="T15" i="103" s="1"/>
  <c r="S12" i="103"/>
  <c r="T12" i="103" s="1"/>
  <c r="S11" i="103"/>
  <c r="T11" i="103" s="1"/>
  <c r="S10" i="103"/>
  <c r="T10" i="103" l="1"/>
  <c r="S70" i="103"/>
  <c r="T18" i="103"/>
  <c r="U18" i="103" s="1"/>
  <c r="T20" i="103"/>
  <c r="U20" i="103" s="1"/>
  <c r="U26" i="103"/>
  <c r="T44" i="103"/>
  <c r="U44" i="103" s="1"/>
  <c r="U45" i="103"/>
  <c r="T22" i="103"/>
  <c r="U22" i="103" s="1"/>
  <c r="T19" i="103"/>
  <c r="U19" i="103" s="1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T70" i="103" l="1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16" i="103" l="1"/>
  <c r="U15" i="103"/>
  <c r="U12" i="103"/>
  <c r="U11" i="103"/>
  <c r="U13" i="103"/>
  <c r="U27" i="103"/>
  <c r="U17" i="103"/>
  <c r="U7" i="103" l="1"/>
</calcChain>
</file>

<file path=xl/comments1.xml><?xml version="1.0" encoding="utf-8"?>
<comments xmlns="http://schemas.openxmlformats.org/spreadsheetml/2006/main">
  <authors>
    <author>RRHH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>
  <authors>
    <author>RRHH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<sst xmlns="http://schemas.openxmlformats.org/spreadsheetml/2006/main" count="512" uniqueCount="352">
  <si>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</si>
  <si>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</si>
  <si>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</si>
  <si>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</si>
  <si>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</si>
  <si>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</si>
  <si>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</si>
  <si>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</si>
  <si>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</si>
  <si>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</si>
  <si>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</si>
  <si>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</si>
  <si>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</si>
  <si>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</si>
  <si>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</si>
  <si>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</si>
  <si>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</si>
  <si>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</si>
  <si>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</si>
  <si>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</si>
  <si>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</si>
  <si>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</si>
  <si>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</si>
  <si>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 xml:space="preserve">MONTO A DICIEMBRE </t>
  </si>
  <si>
    <t xml:space="preserve">Jornales </t>
  </si>
  <si>
    <t>Honorarios Profesionales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</si>
  <si>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</si>
  <si>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</si>
  <si>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</si>
  <si>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</si>
  <si>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</si>
  <si>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</si>
  <si>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</si>
  <si>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</si>
  <si>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</si>
  <si>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</si>
  <si>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</si>
  <si>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</si>
  <si>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</si>
  <si>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</si>
  <si>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</si>
  <si>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</si>
  <si>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</si>
  <si>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</si>
  <si>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</si>
  <si>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</si>
  <si>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</si>
  <si>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</si>
  <si>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</si>
  <si>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</si>
  <si>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</si>
  <si>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</si>
  <si>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</si>
  <si>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</si>
  <si>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</si>
  <si>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</si>
  <si>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</si>
  <si>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</si>
  <si>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</si>
  <si>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</si>
  <si>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</si>
  <si>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</si>
  <si>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</si>
  <si>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</si>
  <si>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</si>
  <si>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</si>
  <si>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</si>
  <si>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</si>
  <si>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</si>
  <si>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</si>
  <si>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</si>
  <si>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</si>
  <si>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</si>
  <si>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</si>
  <si>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</si>
  <si>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</si>
  <si>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</si>
  <si>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</si>
  <si>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</si>
  <si>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</si>
  <si>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</si>
  <si>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</si>
  <si>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</si>
  <si>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</si>
  <si>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</si>
  <si>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</si>
  <si>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</si>
  <si>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</si>
  <si>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</si>
  <si>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</si>
  <si>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</si>
  <si>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</si>
  <si>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</si>
  <si>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</si>
  <si>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</si>
  <si>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</si>
  <si>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</si>
  <si>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</si>
  <si>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</si>
  <si>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</si>
  <si>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</si>
  <si>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</si>
  <si>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</si>
  <si>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</si>
  <si>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</si>
  <si>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</si>
  <si>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</si>
  <si>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</si>
  <si>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</si>
  <si>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</si>
  <si>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</si>
  <si>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</si>
  <si>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</si>
  <si>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</si>
  <si>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</si>
  <si>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</si>
  <si>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</si>
  <si>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</si>
  <si>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</si>
  <si>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</si>
  <si>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</si>
  <si>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</si>
  <si>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</si>
  <si>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</si>
  <si>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</si>
  <si>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</si>
  <si>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</si>
  <si>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</si>
  <si>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</si>
  <si>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</si>
  <si>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</si>
  <si>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</si>
  <si>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</si>
  <si>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</si>
  <si>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</si>
  <si>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</si>
  <si>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</si>
  <si>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</si>
  <si>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</si>
  <si>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</si>
  <si>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</si>
  <si>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</si>
  <si>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</si>
  <si>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</si>
  <si>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</si>
  <si>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</si>
  <si>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</si>
  <si>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</si>
  <si>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</si>
  <si>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</si>
  <si>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</si>
  <si>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</si>
  <si>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</si>
  <si>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</si>
  <si>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</si>
  <si>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</si>
  <si>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</si>
  <si>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</si>
  <si>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</si>
  <si>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</si>
  <si>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</si>
  <si>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</si>
  <si>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</si>
  <si>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</si>
  <si>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</si>
  <si>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</si>
  <si>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</si>
  <si>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</si>
  <si>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</si>
  <si>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</si>
  <si>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</si>
  <si>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</si>
  <si>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</si>
  <si>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</si>
  <si>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</si>
  <si>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</si>
  <si>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</si>
  <si>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</si>
  <si>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</si>
  <si>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</si>
  <si>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</si>
  <si>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</si>
  <si>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</si>
  <si>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</si>
  <si>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</si>
  <si>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</si>
  <si>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</si>
  <si>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</si>
  <si>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</si>
  <si>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</si>
  <si>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</si>
  <si>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</si>
  <si>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</si>
  <si>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</si>
  <si>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</si>
  <si>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</si>
  <si>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</si>
  <si>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</si>
  <si>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</si>
  <si>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</si>
  <si>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</si>
  <si>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</si>
  <si>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</si>
  <si>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</si>
  <si>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</si>
  <si>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</si>
  <si>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</si>
  <si>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</si>
  <si>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</si>
  <si>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</si>
  <si>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</si>
  <si>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</si>
  <si>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</si>
  <si>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</si>
  <si>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</si>
  <si>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</si>
  <si>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</si>
  <si>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</si>
  <si>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</si>
  <si>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</si>
  <si>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</si>
  <si>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</si>
  <si>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</si>
  <si>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</si>
  <si>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</si>
  <si>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</si>
  <si>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</si>
  <si>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</si>
  <si>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</si>
  <si>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</si>
  <si>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</si>
  <si>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</si>
  <si>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</si>
  <si>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</si>
  <si>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</si>
  <si>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</si>
  <si>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</si>
  <si>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</si>
  <si>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</si>
  <si>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</si>
  <si>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</si>
  <si>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</si>
  <si>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</si>
  <si>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</si>
  <si>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</si>
  <si>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</si>
  <si>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</si>
  <si>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</si>
  <si>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</si>
  <si>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</si>
  <si>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</si>
  <si>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</si>
  <si>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</si>
  <si>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</si>
  <si>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</si>
  <si>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</si>
  <si>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</si>
  <si>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</si>
  <si>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</si>
  <si>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</si>
  <si>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</si>
  <si>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</si>
  <si>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</si>
  <si>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</si>
  <si>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</si>
  <si>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</si>
  <si>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</si>
  <si>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</si>
  <si>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</si>
  <si>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</si>
  <si>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</si>
  <si>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</si>
  <si>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</si>
  <si>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</si>
  <si>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</si>
  <si>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</si>
  <si>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</si>
  <si>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</si>
  <si>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</si>
  <si>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</si>
  <si>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</si>
  <si>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</si>
  <si>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</si>
  <si>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</si>
  <si>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</si>
  <si>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</si>
  <si>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</si>
  <si>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</si>
  <si>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</si>
  <si>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</si>
  <si>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</si>
  <si>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</si>
  <si>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</si>
  <si>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</si>
  <si>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</si>
  <si>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</si>
  <si>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</si>
  <si>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</si>
  <si>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</si>
  <si>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</si>
  <si>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</si>
  <si>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</si>
  <si>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</si>
  <si>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</si>
  <si>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</si>
  <si>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-</t>
  </si>
  <si>
    <t>PLANILLA GENERAL DE PAGOS  DE LA MUNICIPALIDAD DE NUEVA ALBORADA</t>
  </si>
  <si>
    <t>Oscar Albino, Martínez Ramírez</t>
  </si>
  <si>
    <t>Alberto Natividad Caballero</t>
  </si>
  <si>
    <t>Robelina Colman de Frey</t>
  </si>
  <si>
    <t>Miguiel Wilson, Caballero Socal</t>
  </si>
  <si>
    <t>Pedro Antonio, Martínez Ramírez</t>
  </si>
  <si>
    <t xml:space="preserve">Rodrigo Rubén, Figueredo Ramírez </t>
  </si>
  <si>
    <t>Maria Rosa, Rojas Prieto</t>
  </si>
  <si>
    <t>Amelia Gissela, Gaona Agüero</t>
  </si>
  <si>
    <t xml:space="preserve">Andrea Lujan, Arce Benitez </t>
  </si>
  <si>
    <t>Leticia Luján, Caballero Vázquez</t>
  </si>
  <si>
    <t>Sara Ester Beckert Jacquet</t>
  </si>
  <si>
    <t>Karina Raquel, Martínez Ramírez</t>
  </si>
  <si>
    <t>Juan Amarilla Cabrera</t>
  </si>
  <si>
    <t>Ever Alfonso, Mereles Britez</t>
  </si>
  <si>
    <t>Lilio, Sotelo Cantero</t>
  </si>
  <si>
    <t>Nancy Chakira Cubilla Bogado</t>
  </si>
  <si>
    <t>Andres Tovias, Recalde Fleitas</t>
  </si>
  <si>
    <t>Patricia Belén, Benítez Vázquez</t>
  </si>
  <si>
    <t>Luis Alfredo, Mareco Lezcano</t>
  </si>
  <si>
    <t>Sergio Misael, Duette Riveros</t>
  </si>
  <si>
    <t>Cecilia Lisandri Vera Rodriguez</t>
  </si>
  <si>
    <t>PEDRO ARNALDO, SCHMIED GODOY</t>
  </si>
  <si>
    <t>JAVIER ANTONIO, SOSA THIEBEAUD</t>
  </si>
  <si>
    <t>GRACIELA CONCEPCIÓN, BRITEZ FLEITES</t>
  </si>
  <si>
    <t>PABLINO RAMÓN, SOSA AMARILLA</t>
  </si>
  <si>
    <t>MARIA MILAGROS, RECALDE FLEITAS</t>
  </si>
  <si>
    <t>JUAN ALBERTO, HAUGG FERNANDEZ</t>
  </si>
  <si>
    <t>GUSTAVO DANIEL WILLIAMS BRITEZ</t>
  </si>
  <si>
    <t>NESTOR DAVID ACOSTA LEÓN</t>
  </si>
  <si>
    <t>ANTONIO ALMADA</t>
  </si>
  <si>
    <t>Claudia Viviana Romero Chamorro</t>
  </si>
  <si>
    <t>Elizardo Anibal López Aspeleiter</t>
  </si>
  <si>
    <t>Basilio Vidal Noguera Cabral</t>
  </si>
  <si>
    <t>Nelson Ariel Rojas Ibarra</t>
  </si>
  <si>
    <t>Nora Mabel Martínez Runque</t>
  </si>
  <si>
    <t>Damarys Emilce Benitez Maciel</t>
  </si>
  <si>
    <t>Servicios Técnicos y Profesionales</t>
  </si>
  <si>
    <t>Jorge Martínez Ramírez</t>
  </si>
  <si>
    <t>Josefina Angelica Fleitas Gómez</t>
  </si>
  <si>
    <t>Alberto Carlos Benítez Villasanti</t>
  </si>
  <si>
    <t>Maria Sosa Balmaceda</t>
  </si>
  <si>
    <t>Lucy Gissela Nuñez</t>
  </si>
  <si>
    <t>Martín Oswaldo Scheid Vázquez</t>
  </si>
  <si>
    <t>CORRESPONDIENTE AL EJERCICIO FISCAL 2023</t>
  </si>
  <si>
    <t>AGUINALDO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</si>
</sst>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8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0.3999755851924192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 Black"/>
      <family val="2"/>
    </font>
    <font>
      <b/>
      <sz val="14"/>
      <name val="Arial Black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</cellStyleXfs>
  <cellXfs count="386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0" fontId="7" fillId="0" borderId="0" xfId="0" applyFont="1" applyBorder="1" applyAlignment="1"/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172" fontId="18" fillId="2" borderId="1" xfId="2" applyNumberFormat="1" applyFont="1" applyFill="1" applyBorder="1" applyAlignment="1">
      <alignment horizontal="left" vertical="center" wrapText="1"/>
    </xf>
    <xf numFmtId="172" fontId="18" fillId="0" borderId="1" xfId="2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0" applyNumberFormat="1" applyFont="1"/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/>
    <xf numFmtId="0" fontId="17" fillId="0" borderId="0" xfId="0" applyNumberFormat="1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left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 vertical="center"/>
    </xf>
    <xf numFmtId="172" fontId="18" fillId="4" borderId="1" xfId="2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right" wrapText="1"/>
    </xf>
    <xf numFmtId="3" fontId="18" fillId="4" borderId="1" xfId="0" applyNumberFormat="1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right" vertical="center" wrapText="1"/>
    </xf>
    <xf numFmtId="3" fontId="18" fillId="4" borderId="1" xfId="0" applyNumberFormat="1" applyFont="1" applyFill="1" applyBorder="1" applyAlignment="1">
      <alignment horizontal="left" vertical="center"/>
    </xf>
    <xf numFmtId="3" fontId="18" fillId="4" borderId="1" xfId="4" applyNumberFormat="1" applyFont="1" applyFill="1" applyBorder="1" applyAlignment="1">
      <alignment horizontal="right" vertical="center" wrapText="1"/>
    </xf>
    <xf numFmtId="3" fontId="23" fillId="2" borderId="1" xfId="0" applyNumberFormat="1" applyFont="1" applyFill="1" applyBorder="1" applyAlignment="1">
      <alignment horizontal="right" vertical="center" wrapText="1"/>
    </xf>
    <xf numFmtId="3" fontId="26" fillId="0" borderId="1" xfId="0" applyNumberFormat="1" applyFont="1" applyFill="1" applyBorder="1" applyAlignment="1">
      <alignment horizontal="right" vertical="center" wrapText="1"/>
    </xf>
    <xf numFmtId="172" fontId="0" fillId="0" borderId="0" xfId="2" applyNumberFormat="1" applyFont="1"/>
    <xf numFmtId="0" fontId="27" fillId="0" borderId="0" xfId="0" applyFont="1"/>
    <xf numFmtId="0" fontId="14" fillId="0" borderId="0" xfId="0" applyFont="1"/>
    <xf numFmtId="0" fontId="13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4" fillId="5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right" vertical="center" wrapText="1"/>
    </xf>
    <xf numFmtId="3" fontId="37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3" fillId="2" borderId="2" xfId="0" applyNumberFormat="1" applyFont="1" applyFill="1" applyBorder="1" applyAlignment="1">
      <alignment horizontal="right" vertical="center" wrapText="1"/>
    </xf>
    <xf numFmtId="3" fontId="37" fillId="2" borderId="2" xfId="0" applyNumberFormat="1" applyFont="1" applyFill="1" applyBorder="1" applyAlignment="1">
      <alignment horizontal="right" vertical="center" wrapText="1"/>
    </xf>
    <xf numFmtId="3" fontId="23" fillId="0" borderId="2" xfId="0" applyNumberFormat="1" applyFont="1" applyFill="1" applyBorder="1" applyAlignment="1">
      <alignment horizontal="right" vertical="center" wrapText="1"/>
    </xf>
    <xf numFmtId="3" fontId="38" fillId="0" borderId="1" xfId="0" applyNumberFormat="1" applyFont="1" applyFill="1" applyBorder="1" applyAlignment="1">
      <alignment horizontal="right" vertical="center" wrapText="1"/>
    </xf>
    <xf numFmtId="3" fontId="26" fillId="2" borderId="1" xfId="0" applyNumberFormat="1" applyFont="1" applyFill="1" applyBorder="1" applyAlignment="1">
      <alignment horizontal="right" vertical="center" wrapText="1"/>
    </xf>
    <xf numFmtId="3" fontId="26" fillId="0" borderId="2" xfId="0" applyNumberFormat="1" applyFont="1" applyFill="1" applyBorder="1" applyAlignment="1">
      <alignment horizontal="right" vertical="center" wrapText="1"/>
    </xf>
    <xf numFmtId="3" fontId="37" fillId="0" borderId="1" xfId="0" applyNumberFormat="1" applyFont="1" applyFill="1" applyBorder="1" applyAlignment="1">
      <alignment horizontal="right" vertical="center" wrapText="1"/>
    </xf>
    <xf numFmtId="0" fontId="39" fillId="5" borderId="11" xfId="0" applyFont="1" applyFill="1" applyBorder="1" applyAlignment="1">
      <alignment wrapText="1"/>
    </xf>
    <xf numFmtId="0" fontId="39" fillId="5" borderId="12" xfId="0" applyFont="1" applyFill="1" applyBorder="1" applyAlignment="1">
      <alignment wrapText="1"/>
    </xf>
    <xf numFmtId="0" fontId="40" fillId="5" borderId="2" xfId="0" applyFont="1" applyFill="1" applyBorder="1" applyAlignment="1">
      <alignment horizontal="right" wrapText="1"/>
    </xf>
    <xf numFmtId="3" fontId="40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Border="1" applyAlignment="1">
      <alignment wrapText="1"/>
    </xf>
    <xf numFmtId="0" fontId="41" fillId="3" borderId="0" xfId="0" applyFont="1" applyFill="1" applyBorder="1" applyAlignment="1">
      <alignment horizontal="right" wrapText="1"/>
    </xf>
    <xf numFmtId="172" fontId="41" fillId="3" borderId="0" xfId="2" applyNumberFormat="1" applyFont="1" applyFill="1" applyBorder="1" applyAlignment="1">
      <alignment wrapText="1"/>
    </xf>
    <xf numFmtId="167" fontId="41" fillId="3" borderId="0" xfId="2" applyNumberFormat="1" applyFont="1" applyFill="1" applyBorder="1" applyAlignment="1">
      <alignment wrapText="1"/>
    </xf>
    <xf numFmtId="167" fontId="42" fillId="3" borderId="0" xfId="2" applyNumberFormat="1" applyFont="1" applyFill="1" applyBorder="1" applyAlignment="1">
      <alignment wrapText="1"/>
    </xf>
    <xf numFmtId="172" fontId="0" fillId="3" borderId="0" xfId="0" applyNumberFormat="1" applyFill="1" applyBorder="1" applyAlignment="1">
      <alignment wrapText="1"/>
    </xf>
    <xf numFmtId="0" fontId="11" fillId="0" borderId="0" xfId="0" applyFont="1" applyBorder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>
      <alignment wrapText="1"/>
    </xf>
    <xf numFmtId="167" fontId="43" fillId="0" borderId="0" xfId="2" applyNumberFormat="1" applyFont="1" applyBorder="1" applyAlignment="1">
      <alignment wrapText="1"/>
    </xf>
    <xf numFmtId="0" fontId="23" fillId="0" borderId="0" xfId="0" applyFont="1"/>
    <xf numFmtId="0" fontId="45" fillId="0" borderId="0" xfId="2" applyNumberFormat="1" applyFont="1" applyAlignment="1">
      <alignment vertical="center"/>
    </xf>
    <xf numFmtId="0" fontId="46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72" fontId="14" fillId="0" borderId="0" xfId="2" applyNumberFormat="1" applyFont="1"/>
    <xf numFmtId="0" fontId="0" fillId="0" borderId="0" xfId="0" applyFont="1"/>
    <xf numFmtId="172" fontId="27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Alignment="1"/>
    <xf numFmtId="3" fontId="17" fillId="0" borderId="0" xfId="0" applyNumberFormat="1" applyFont="1" applyFill="1" applyAlignment="1">
      <alignment horizontal="center"/>
    </xf>
    <xf numFmtId="0" fontId="17" fillId="0" borderId="0" xfId="0" applyFont="1" applyAlignment="1"/>
    <xf numFmtId="0" fontId="48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9" fillId="3" borderId="0" xfId="0" applyNumberFormat="1" applyFont="1" applyFill="1"/>
    <xf numFmtId="3" fontId="50" fillId="3" borderId="0" xfId="0" applyNumberFormat="1" applyFont="1" applyFill="1"/>
    <xf numFmtId="0" fontId="34" fillId="6" borderId="1" xfId="0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right" wrapText="1"/>
    </xf>
    <xf numFmtId="0" fontId="18" fillId="6" borderId="1" xfId="0" applyFont="1" applyFill="1" applyBorder="1" applyAlignment="1">
      <alignment horizontal="left" vertical="center" wrapText="1"/>
    </xf>
    <xf numFmtId="3" fontId="23" fillId="6" borderId="1" xfId="0" applyNumberFormat="1" applyFont="1" applyFill="1" applyBorder="1" applyAlignment="1">
      <alignment horizontal="right" vertical="center" wrapText="1"/>
    </xf>
    <xf numFmtId="3" fontId="37" fillId="6" borderId="1" xfId="0" applyNumberFormat="1" applyFont="1" applyFill="1" applyBorder="1" applyAlignment="1">
      <alignment horizontal="right" vertical="center" wrapText="1"/>
    </xf>
    <xf numFmtId="3" fontId="23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4" fillId="6" borderId="7" xfId="0" applyFont="1" applyFill="1" applyBorder="1" applyAlignment="1">
      <alignment horizontal="center"/>
    </xf>
    <xf numFmtId="3" fontId="23" fillId="6" borderId="7" xfId="0" applyNumberFormat="1" applyFont="1" applyFill="1" applyBorder="1" applyAlignment="1">
      <alignment horizontal="right" wrapText="1"/>
    </xf>
    <xf numFmtId="0" fontId="18" fillId="6" borderId="7" xfId="0" applyFont="1" applyFill="1" applyBorder="1" applyAlignment="1">
      <alignment horizontal="left" vertical="center" wrapText="1"/>
    </xf>
    <xf numFmtId="0" fontId="35" fillId="3" borderId="7" xfId="0" applyFont="1" applyFill="1" applyBorder="1" applyAlignment="1">
      <alignment horizontal="center" vertical="center" wrapText="1"/>
    </xf>
    <xf numFmtId="3" fontId="23" fillId="6" borderId="7" xfId="0" applyNumberFormat="1" applyFont="1" applyFill="1" applyBorder="1" applyAlignment="1">
      <alignment horizontal="right" vertical="center" wrapText="1"/>
    </xf>
    <xf numFmtId="3" fontId="26" fillId="6" borderId="7" xfId="0" applyNumberFormat="1" applyFont="1" applyFill="1" applyBorder="1" applyAlignment="1">
      <alignment horizontal="right" vertical="center" wrapText="1"/>
    </xf>
    <xf numFmtId="3" fontId="36" fillId="2" borderId="7" xfId="0" applyNumberFormat="1" applyFont="1" applyFill="1" applyBorder="1" applyAlignment="1">
      <alignment horizontal="right" vertical="center" wrapText="1"/>
    </xf>
    <xf numFmtId="3" fontId="37" fillId="6" borderId="7" xfId="0" applyNumberFormat="1" applyFont="1" applyFill="1" applyBorder="1" applyAlignment="1">
      <alignment horizontal="right" vertical="center" wrapText="1"/>
    </xf>
    <xf numFmtId="3" fontId="23" fillId="5" borderId="7" xfId="0" applyNumberFormat="1" applyFont="1" applyFill="1" applyBorder="1" applyAlignment="1">
      <alignment horizontal="right" vertical="center" wrapText="1"/>
    </xf>
    <xf numFmtId="0" fontId="0" fillId="6" borderId="7" xfId="0" applyFill="1" applyBorder="1" applyAlignment="1">
      <alignment vertical="center" wrapText="1"/>
    </xf>
    <xf numFmtId="0" fontId="34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 vertical="center" wrapText="1"/>
    </xf>
    <xf numFmtId="3" fontId="26" fillId="0" borderId="0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Fill="1" applyBorder="1" applyAlignment="1">
      <alignment horizontal="right" vertical="center" wrapText="1"/>
    </xf>
    <xf numFmtId="3" fontId="37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172" fontId="13" fillId="0" borderId="0" xfId="2" applyNumberFormat="1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34" fillId="0" borderId="6" xfId="0" applyFont="1" applyFill="1" applyBorder="1" applyAlignment="1">
      <alignment horizontal="center"/>
    </xf>
    <xf numFmtId="172" fontId="18" fillId="0" borderId="6" xfId="2" applyNumberFormat="1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35" fillId="0" borderId="6" xfId="0" applyFont="1" applyFill="1" applyBorder="1" applyAlignment="1">
      <alignment horizontal="center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6" fillId="0" borderId="6" xfId="0" applyNumberFormat="1" applyFont="1" applyFill="1" applyBorder="1" applyAlignment="1">
      <alignment horizontal="right" vertical="center" wrapText="1"/>
    </xf>
    <xf numFmtId="3" fontId="36" fillId="0" borderId="6" xfId="0" applyNumberFormat="1" applyFont="1" applyFill="1" applyBorder="1" applyAlignment="1">
      <alignment horizontal="right" vertical="center" wrapText="1"/>
    </xf>
    <xf numFmtId="3" fontId="37" fillId="0" borderId="6" xfId="0" applyNumberFormat="1" applyFont="1" applyFill="1" applyBorder="1" applyAlignment="1">
      <alignment horizontal="right" vertical="center" wrapText="1"/>
    </xf>
    <xf numFmtId="0" fontId="0" fillId="0" borderId="6" xfId="0" applyFill="1" applyBorder="1" applyAlignment="1">
      <alignment vertical="center" wrapText="1"/>
    </xf>
    <xf numFmtId="172" fontId="13" fillId="0" borderId="0" xfId="2" applyNumberFormat="1" applyFont="1" applyFill="1"/>
    <xf numFmtId="0" fontId="13" fillId="0" borderId="0" xfId="0" applyFont="1" applyFill="1"/>
    <xf numFmtId="0" fontId="0" fillId="0" borderId="0" xfId="0" applyFill="1"/>
    <xf numFmtId="3" fontId="23" fillId="7" borderId="1" xfId="0" applyNumberFormat="1" applyFont="1" applyFill="1" applyBorder="1" applyAlignment="1">
      <alignment horizontal="right" wrapText="1"/>
    </xf>
    <xf numFmtId="0" fontId="18" fillId="7" borderId="1" xfId="0" applyFont="1" applyFill="1" applyBorder="1" applyAlignment="1">
      <alignment horizontal="left" vertical="center" wrapText="1"/>
    </xf>
    <xf numFmtId="3" fontId="23" fillId="7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31" fillId="5" borderId="7" xfId="0" applyFont="1" applyFill="1" applyBorder="1" applyAlignment="1">
      <alignment vertical="center"/>
    </xf>
    <xf numFmtId="172" fontId="31" fillId="5" borderId="7" xfId="2" applyNumberFormat="1" applyFont="1" applyFill="1" applyBorder="1" applyAlignment="1">
      <alignment vertical="center"/>
    </xf>
    <xf numFmtId="0" fontId="32" fillId="5" borderId="7" xfId="0" applyFont="1" applyFill="1" applyBorder="1" applyAlignment="1">
      <alignment vertical="center"/>
    </xf>
    <xf numFmtId="0" fontId="33" fillId="5" borderId="7" xfId="0" applyFont="1" applyFill="1" applyBorder="1" applyAlignment="1">
      <alignment vertical="center" wrapText="1"/>
    </xf>
    <xf numFmtId="0" fontId="31" fillId="5" borderId="7" xfId="0" applyFont="1" applyFill="1" applyBorder="1" applyAlignment="1">
      <alignment vertical="center" wrapText="1"/>
    </xf>
    <xf numFmtId="0" fontId="31" fillId="5" borderId="6" xfId="0" applyFont="1" applyFill="1" applyBorder="1" applyAlignment="1">
      <alignment vertical="center"/>
    </xf>
    <xf numFmtId="172" fontId="31" fillId="5" borderId="6" xfId="2" applyNumberFormat="1" applyFont="1" applyFill="1" applyBorder="1" applyAlignment="1">
      <alignment vertical="center"/>
    </xf>
    <xf numFmtId="0" fontId="32" fillId="5" borderId="6" xfId="0" applyFont="1" applyFill="1" applyBorder="1" applyAlignment="1">
      <alignment vertical="center"/>
    </xf>
    <xf numFmtId="0" fontId="33" fillId="5" borderId="6" xfId="0" applyFont="1" applyFill="1" applyBorder="1" applyAlignment="1">
      <alignment vertical="center" wrapText="1"/>
    </xf>
    <xf numFmtId="0" fontId="31" fillId="5" borderId="6" xfId="0" applyFont="1" applyFill="1" applyBorder="1" applyAlignment="1">
      <alignment vertical="center" wrapText="1"/>
    </xf>
    <xf numFmtId="172" fontId="44" fillId="0" borderId="0" xfId="2" applyNumberFormat="1" applyFont="1" applyAlignment="1">
      <alignment vertical="center"/>
    </xf>
    <xf numFmtId="0" fontId="44" fillId="0" borderId="0" xfId="0" applyFont="1" applyAlignment="1">
      <alignment vertical="center"/>
    </xf>
    <xf numFmtId="3" fontId="6" fillId="0" borderId="0" xfId="0" applyNumberFormat="1" applyFont="1" applyAlignment="1"/>
    <xf numFmtId="3" fontId="17" fillId="0" borderId="0" xfId="0" applyNumberFormat="1" applyFont="1" applyAlignment="1"/>
    <xf numFmtId="3" fontId="23" fillId="0" borderId="15" xfId="0" applyNumberFormat="1" applyFont="1" applyFill="1" applyBorder="1" applyAlignment="1">
      <alignment wrapText="1"/>
    </xf>
    <xf numFmtId="3" fontId="23" fillId="0" borderId="16" xfId="0" applyNumberFormat="1" applyFont="1" applyFill="1" applyBorder="1" applyAlignment="1">
      <alignment wrapText="1"/>
    </xf>
    <xf numFmtId="3" fontId="23" fillId="0" borderId="10" xfId="0" applyNumberFormat="1" applyFont="1" applyFill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6" fillId="0" borderId="0" xfId="0" applyFont="1" applyBorder="1" applyAlignment="1"/>
    <xf numFmtId="168" fontId="53" fillId="0" borderId="0" xfId="0" applyNumberFormat="1" applyFont="1" applyBorder="1" applyAlignment="1">
      <alignment horizontal="center"/>
    </xf>
    <xf numFmtId="0" fontId="16" fillId="0" borderId="0" xfId="0" applyFont="1"/>
    <xf numFmtId="0" fontId="54" fillId="0" borderId="0" xfId="0" applyFont="1" applyAlignment="1">
      <alignment horizontal="center"/>
    </xf>
    <xf numFmtId="0" fontId="55" fillId="0" borderId="0" xfId="0" applyFont="1"/>
    <xf numFmtId="0" fontId="14" fillId="0" borderId="0" xfId="0" applyFont="1" applyAlignment="1"/>
    <xf numFmtId="0" fontId="0" fillId="0" borderId="0" xfId="0" applyAlignment="1"/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4" fillId="0" borderId="15" xfId="5" applyFont="1" applyBorder="1" applyAlignment="1">
      <alignment vertical="center"/>
    </xf>
    <xf numFmtId="0" fontId="50" fillId="0" borderId="1" xfId="5" applyFont="1" applyBorder="1" applyAlignment="1">
      <alignment vertical="center"/>
    </xf>
    <xf numFmtId="0" fontId="58" fillId="0" borderId="0" xfId="0" applyFont="1"/>
    <xf numFmtId="0" fontId="59" fillId="0" borderId="0" xfId="0" applyFont="1"/>
    <xf numFmtId="0" fontId="4" fillId="0" borderId="0" xfId="5" applyFont="1" applyBorder="1" applyAlignment="1">
      <alignment vertical="center"/>
    </xf>
    <xf numFmtId="0" fontId="50" fillId="0" borderId="0" xfId="5" applyFont="1" applyBorder="1" applyAlignment="1">
      <alignment vertical="center"/>
    </xf>
    <xf numFmtId="0" fontId="60" fillId="9" borderId="1" xfId="0" applyFont="1" applyFill="1" applyBorder="1" applyAlignment="1">
      <alignment horizontal="center" vertical="center"/>
    </xf>
    <xf numFmtId="0" fontId="60" fillId="9" borderId="1" xfId="0" applyFont="1" applyFill="1" applyBorder="1" applyAlignment="1">
      <alignment horizontal="center" vertical="center" wrapText="1"/>
    </xf>
    <xf numFmtId="0" fontId="61" fillId="9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3" fontId="62" fillId="0" borderId="1" xfId="0" applyNumberFormat="1" applyFont="1" applyFill="1" applyBorder="1" applyAlignment="1">
      <alignment horizontal="left" vertical="center" wrapText="1"/>
    </xf>
    <xf numFmtId="0" fontId="24" fillId="0" borderId="1" xfId="6" applyFont="1" applyFill="1" applyBorder="1" applyAlignment="1">
      <alignment horizontal="center" vertical="center" wrapText="1"/>
    </xf>
    <xf numFmtId="3" fontId="63" fillId="0" borderId="1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right" vertical="center" wrapText="1"/>
    </xf>
    <xf numFmtId="3" fontId="64" fillId="0" borderId="1" xfId="0" applyNumberFormat="1" applyFont="1" applyFill="1" applyBorder="1" applyAlignment="1">
      <alignment horizontal="center" vertical="center" wrapText="1"/>
    </xf>
    <xf numFmtId="3" fontId="65" fillId="0" borderId="1" xfId="0" applyNumberFormat="1" applyFont="1" applyFill="1" applyBorder="1"/>
    <xf numFmtId="3" fontId="18" fillId="0" borderId="1" xfId="4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3" fontId="24" fillId="0" borderId="1" xfId="6" applyNumberFormat="1" applyFont="1" applyFill="1" applyBorder="1" applyAlignment="1">
      <alignment horizontal="center" vertical="center" wrapText="1"/>
    </xf>
    <xf numFmtId="3" fontId="24" fillId="0" borderId="1" xfId="7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 applyAlignment="1">
      <alignment horizontal="right" wrapText="1"/>
    </xf>
    <xf numFmtId="3" fontId="66" fillId="0" borderId="1" xfId="0" applyNumberFormat="1" applyFont="1" applyFill="1" applyBorder="1" applyAlignment="1">
      <alignment horizontal="center" vertical="center"/>
    </xf>
    <xf numFmtId="0" fontId="24" fillId="0" borderId="1" xfId="6" applyFont="1" applyFill="1" applyBorder="1" applyAlignment="1">
      <alignment horizontal="center" vertical="center"/>
    </xf>
    <xf numFmtId="0" fontId="24" fillId="0" borderId="15" xfId="6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 vertical="center" wrapText="1"/>
    </xf>
    <xf numFmtId="0" fontId="24" fillId="0" borderId="15" xfId="6" applyFont="1" applyFill="1" applyBorder="1" applyAlignment="1">
      <alignment horizontal="center" wrapText="1"/>
    </xf>
    <xf numFmtId="3" fontId="18" fillId="0" borderId="1" xfId="4" applyNumberFormat="1" applyFont="1" applyFill="1" applyBorder="1" applyAlignment="1">
      <alignment horizontal="left" vertical="center" wrapText="1"/>
    </xf>
    <xf numFmtId="3" fontId="18" fillId="0" borderId="15" xfId="4" applyNumberFormat="1" applyFont="1" applyFill="1" applyBorder="1" applyAlignment="1">
      <alignment horizontal="left" vertical="center" wrapText="1"/>
    </xf>
    <xf numFmtId="0" fontId="14" fillId="9" borderId="15" xfId="0" applyFont="1" applyFill="1" applyBorder="1" applyAlignment="1">
      <alignment horizontal="center"/>
    </xf>
    <xf numFmtId="3" fontId="19" fillId="9" borderId="16" xfId="0" applyNumberFormat="1" applyFont="1" applyFill="1" applyBorder="1" applyAlignment="1">
      <alignment horizontal="center" wrapText="1"/>
    </xf>
    <xf numFmtId="3" fontId="19" fillId="9" borderId="16" xfId="0" applyNumberFormat="1" applyFont="1" applyFill="1" applyBorder="1" applyAlignment="1">
      <alignment horizontal="left"/>
    </xf>
    <xf numFmtId="3" fontId="14" fillId="9" borderId="16" xfId="0" applyNumberFormat="1" applyFont="1" applyFill="1" applyBorder="1" applyAlignment="1">
      <alignment horizontal="right"/>
    </xf>
    <xf numFmtId="3" fontId="67" fillId="9" borderId="1" xfId="0" applyNumberFormat="1" applyFont="1" applyFill="1" applyBorder="1"/>
    <xf numFmtId="3" fontId="67" fillId="9" borderId="1" xfId="0" applyNumberFormat="1" applyFont="1" applyFill="1" applyBorder="1" applyAlignment="1">
      <alignment horizontal="center"/>
    </xf>
    <xf numFmtId="3" fontId="65" fillId="9" borderId="1" xfId="0" applyNumberFormat="1" applyFont="1" applyFill="1" applyBorder="1"/>
    <xf numFmtId="0" fontId="0" fillId="0" borderId="13" xfId="0" applyBorder="1"/>
    <xf numFmtId="0" fontId="63" fillId="0" borderId="0" xfId="0" applyFont="1"/>
    <xf numFmtId="0" fontId="67" fillId="0" borderId="0" xfId="0" applyFont="1"/>
    <xf numFmtId="0" fontId="63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173" fontId="55" fillId="0" borderId="0" xfId="0" applyNumberFormat="1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50" fillId="0" borderId="0" xfId="0" applyFont="1"/>
    <xf numFmtId="3" fontId="70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71" fillId="0" borderId="0" xfId="0" applyNumberFormat="1" applyFont="1"/>
    <xf numFmtId="3" fontId="71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72" fillId="0" borderId="0" xfId="0" applyNumberFormat="1" applyFont="1"/>
    <xf numFmtId="3" fontId="72" fillId="3" borderId="0" xfId="0" applyNumberFormat="1" applyFont="1" applyFill="1"/>
    <xf numFmtId="0" fontId="6" fillId="0" borderId="0" xfId="0" applyFont="1" applyBorder="1" applyAlignment="1"/>
    <xf numFmtId="0" fontId="73" fillId="0" borderId="0" xfId="0" applyFont="1" applyBorder="1" applyAlignment="1"/>
    <xf numFmtId="0" fontId="74" fillId="0" borderId="0" xfId="3" applyNumberFormat="1" applyFont="1" applyBorder="1" applyAlignment="1"/>
    <xf numFmtId="0" fontId="73" fillId="0" borderId="0" xfId="0" applyNumberFormat="1" applyFont="1"/>
    <xf numFmtId="0" fontId="75" fillId="8" borderId="7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171" fontId="75" fillId="8" borderId="1" xfId="2" applyNumberFormat="1" applyFont="1" applyFill="1" applyBorder="1" applyAlignment="1">
      <alignment horizontal="center" vertical="center"/>
    </xf>
    <xf numFmtId="0" fontId="75" fillId="8" borderId="1" xfId="0" applyNumberFormat="1" applyFont="1" applyFill="1" applyBorder="1" applyAlignment="1">
      <alignment horizontal="center" vertical="center"/>
    </xf>
    <xf numFmtId="0" fontId="75" fillId="8" borderId="7" xfId="0" applyNumberFormat="1" applyFont="1" applyFill="1" applyBorder="1" applyAlignment="1">
      <alignment horizontal="center" vertical="center"/>
    </xf>
    <xf numFmtId="0" fontId="75" fillId="8" borderId="1" xfId="0" applyNumberFormat="1" applyFont="1" applyFill="1" applyBorder="1" applyAlignment="1">
      <alignment horizontal="center" vertical="center" wrapText="1"/>
    </xf>
    <xf numFmtId="0" fontId="76" fillId="8" borderId="1" xfId="0" applyNumberFormat="1" applyFont="1" applyFill="1" applyBorder="1" applyAlignment="1">
      <alignment horizontal="center" vertical="center" wrapText="1"/>
    </xf>
    <xf numFmtId="170" fontId="77" fillId="10" borderId="1" xfId="2" applyNumberFormat="1" applyFont="1" applyFill="1" applyBorder="1" applyAlignment="1">
      <alignment horizontal="center"/>
    </xf>
    <xf numFmtId="170" fontId="77" fillId="10" borderId="1" xfId="2" applyNumberFormat="1" applyFont="1" applyFill="1" applyBorder="1" applyAlignment="1">
      <alignment horizontal="right"/>
    </xf>
    <xf numFmtId="0" fontId="78" fillId="0" borderId="0" xfId="0" applyFont="1"/>
    <xf numFmtId="170" fontId="3" fillId="3" borderId="1" xfId="2" applyNumberFormat="1" applyFont="1" applyFill="1" applyBorder="1" applyAlignment="1">
      <alignment horizontal="center"/>
    </xf>
    <xf numFmtId="170" fontId="3" fillId="3" borderId="1" xfId="2" applyNumberFormat="1" applyFont="1" applyFill="1" applyBorder="1" applyAlignment="1">
      <alignment horizontal="right"/>
    </xf>
    <xf numFmtId="170" fontId="5" fillId="3" borderId="1" xfId="2" applyNumberFormat="1" applyFont="1" applyFill="1" applyBorder="1" applyAlignment="1"/>
    <xf numFmtId="0" fontId="3" fillId="3" borderId="0" xfId="0" applyNumberFormat="1" applyFont="1" applyFill="1"/>
    <xf numFmtId="3" fontId="3" fillId="3" borderId="0" xfId="0" applyNumberFormat="1" applyFont="1" applyFill="1"/>
    <xf numFmtId="0" fontId="3" fillId="3" borderId="0" xfId="0" applyFont="1" applyFill="1"/>
    <xf numFmtId="168" fontId="3" fillId="3" borderId="0" xfId="0" applyNumberFormat="1" applyFont="1" applyFill="1"/>
    <xf numFmtId="170" fontId="3" fillId="3" borderId="1" xfId="2" applyNumberFormat="1" applyFont="1" applyFill="1" applyBorder="1" applyAlignment="1"/>
    <xf numFmtId="170" fontId="3" fillId="3" borderId="6" xfId="2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center"/>
    </xf>
    <xf numFmtId="0" fontId="3" fillId="3" borderId="14" xfId="0" applyNumberFormat="1" applyFont="1" applyFill="1" applyBorder="1"/>
    <xf numFmtId="3" fontId="3" fillId="3" borderId="14" xfId="0" applyNumberFormat="1" applyFont="1" applyFill="1" applyBorder="1"/>
    <xf numFmtId="0" fontId="3" fillId="3" borderId="14" xfId="0" applyFont="1" applyFill="1" applyBorder="1"/>
    <xf numFmtId="3" fontId="20" fillId="3" borderId="3" xfId="0" applyNumberFormat="1" applyFont="1" applyFill="1" applyBorder="1" applyAlignment="1">
      <alignment horizontal="justify" vertical="center"/>
    </xf>
    <xf numFmtId="3" fontId="7" fillId="3" borderId="3" xfId="0" applyNumberFormat="1" applyFont="1" applyFill="1" applyBorder="1" applyAlignment="1">
      <alignment horizontal="justify" vertical="center"/>
    </xf>
    <xf numFmtId="3" fontId="7" fillId="3" borderId="6" xfId="0" applyNumberFormat="1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center"/>
    </xf>
    <xf numFmtId="170" fontId="3" fillId="3" borderId="7" xfId="2" applyNumberFormat="1" applyFont="1" applyFill="1" applyBorder="1" applyAlignment="1">
      <alignment horizontal="center"/>
    </xf>
    <xf numFmtId="0" fontId="3" fillId="3" borderId="0" xfId="0" applyNumberFormat="1" applyFont="1" applyFill="1" applyBorder="1"/>
    <xf numFmtId="3" fontId="3" fillId="3" borderId="0" xfId="0" applyNumberFormat="1" applyFont="1" applyFill="1" applyBorder="1"/>
    <xf numFmtId="0" fontId="3" fillId="3" borderId="0" xfId="0" applyFont="1" applyFill="1" applyBorder="1"/>
    <xf numFmtId="0" fontId="3" fillId="3" borderId="1" xfId="0" applyNumberFormat="1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/>
    <xf numFmtId="3" fontId="21" fillId="3" borderId="4" xfId="0" applyNumberFormat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/>
    </xf>
    <xf numFmtId="170" fontId="74" fillId="3" borderId="4" xfId="2" applyNumberFormat="1" applyFont="1" applyFill="1" applyBorder="1" applyAlignment="1">
      <alignment horizontal="center" vertical="center" wrapText="1"/>
    </xf>
    <xf numFmtId="170" fontId="3" fillId="3" borderId="7" xfId="2" applyNumberFormat="1" applyFont="1" applyFill="1" applyBorder="1" applyAlignment="1">
      <alignment horizontal="right"/>
    </xf>
    <xf numFmtId="170" fontId="5" fillId="3" borderId="7" xfId="2" applyNumberFormat="1" applyFont="1" applyFill="1" applyBorder="1" applyAlignment="1"/>
    <xf numFmtId="170" fontId="74" fillId="3" borderId="7" xfId="2" applyNumberFormat="1" applyFont="1" applyFill="1" applyBorder="1" applyAlignment="1">
      <alignment horizontal="center" vertical="center" wrapText="1"/>
    </xf>
    <xf numFmtId="170" fontId="3" fillId="3" borderId="6" xfId="2" applyNumberFormat="1" applyFont="1" applyFill="1" applyBorder="1" applyAlignment="1">
      <alignment horizontal="right"/>
    </xf>
    <xf numFmtId="170" fontId="5" fillId="3" borderId="6" xfId="2" applyNumberFormat="1" applyFont="1" applyFill="1" applyBorder="1" applyAlignment="1"/>
    <xf numFmtId="170" fontId="7" fillId="3" borderId="6" xfId="2" applyNumberFormat="1" applyFont="1" applyFill="1" applyBorder="1" applyAlignment="1">
      <alignment horizontal="center"/>
    </xf>
    <xf numFmtId="170" fontId="7" fillId="3" borderId="1" xfId="2" applyNumberFormat="1" applyFont="1" applyFill="1" applyBorder="1" applyAlignment="1">
      <alignment horizontal="center"/>
    </xf>
    <xf numFmtId="170" fontId="3" fillId="3" borderId="1" xfId="2" applyNumberFormat="1" applyFont="1" applyFill="1" applyBorder="1" applyAlignment="1">
      <alignment horizontal="right" indent="2"/>
    </xf>
    <xf numFmtId="170" fontId="3" fillId="3" borderId="1" xfId="2" applyNumberFormat="1" applyFont="1" applyFill="1" applyBorder="1" applyAlignment="1">
      <alignment horizontal="left" indent="1"/>
    </xf>
    <xf numFmtId="0" fontId="0" fillId="0" borderId="0" xfId="0" applyBorder="1" applyAlignment="1">
      <alignment horizontal="left"/>
    </xf>
    <xf numFmtId="0" fontId="75" fillId="8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8" fontId="25" fillId="3" borderId="9" xfId="0" applyNumberFormat="1" applyFont="1" applyFill="1" applyBorder="1" applyAlignment="1">
      <alignment horizontal="center" vertical="center" wrapText="1"/>
    </xf>
    <xf numFmtId="0" fontId="75" fillId="8" borderId="7" xfId="0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vertical="center"/>
    </xf>
    <xf numFmtId="3" fontId="3" fillId="0" borderId="0" xfId="0" applyNumberFormat="1" applyFont="1" applyBorder="1" applyAlignment="1"/>
    <xf numFmtId="3" fontId="9" fillId="0" borderId="0" xfId="0" applyNumberFormat="1" applyFont="1" applyBorder="1" applyAlignment="1"/>
    <xf numFmtId="168" fontId="25" fillId="3" borderId="7" xfId="0" applyNumberFormat="1" applyFont="1" applyFill="1" applyBorder="1" applyAlignment="1">
      <alignment horizontal="center" vertical="center" wrapText="1"/>
    </xf>
    <xf numFmtId="168" fontId="25" fillId="3" borderId="6" xfId="0" applyNumberFormat="1" applyFont="1" applyFill="1" applyBorder="1" applyAlignment="1">
      <alignment horizontal="center" vertical="center" wrapText="1"/>
    </xf>
    <xf numFmtId="168" fontId="25" fillId="3" borderId="4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left" vertical="center"/>
    </xf>
    <xf numFmtId="168" fontId="25" fillId="3" borderId="1" xfId="3" applyNumberFormat="1" applyFont="1" applyFill="1" applyBorder="1" applyAlignment="1">
      <alignment horizontal="center" vertical="center" wrapText="1"/>
    </xf>
    <xf numFmtId="168" fontId="25" fillId="3" borderId="3" xfId="0" applyNumberFormat="1" applyFont="1" applyFill="1" applyBorder="1" applyAlignment="1">
      <alignment horizontal="center" vertical="center" wrapText="1"/>
    </xf>
    <xf numFmtId="172" fontId="20" fillId="3" borderId="1" xfId="2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/>
    </xf>
    <xf numFmtId="168" fontId="25" fillId="3" borderId="6" xfId="3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vertical="center"/>
    </xf>
    <xf numFmtId="170" fontId="74" fillId="3" borderId="6" xfId="2" applyNumberFormat="1" applyFont="1" applyFill="1" applyBorder="1" applyAlignment="1">
      <alignment horizontal="center" vertical="center" wrapText="1"/>
    </xf>
    <xf numFmtId="170" fontId="74" fillId="3" borderId="1" xfId="2" applyNumberFormat="1" applyFont="1" applyFill="1" applyBorder="1" applyAlignment="1">
      <alignment horizontal="center" vertical="center" wrapText="1"/>
    </xf>
    <xf numFmtId="168" fontId="2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170" fontId="74" fillId="3" borderId="3" xfId="2" applyNumberFormat="1" applyFont="1" applyFill="1" applyBorder="1" applyAlignment="1">
      <alignment horizontal="center" vertical="center" wrapText="1"/>
    </xf>
    <xf numFmtId="0" fontId="78" fillId="0" borderId="1" xfId="0" applyNumberFormat="1" applyFont="1" applyBorder="1"/>
    <xf numFmtId="3" fontId="78" fillId="0" borderId="1" xfId="0" applyNumberFormat="1" applyFont="1" applyBorder="1"/>
    <xf numFmtId="0" fontId="78" fillId="0" borderId="1" xfId="0" applyFont="1" applyBorder="1"/>
    <xf numFmtId="168" fontId="25" fillId="3" borderId="7" xfId="0" applyNumberFormat="1" applyFont="1" applyFill="1" applyBorder="1" applyAlignment="1">
      <alignment horizontal="center" vertical="center" wrapText="1"/>
    </xf>
    <xf numFmtId="168" fontId="25" fillId="3" borderId="9" xfId="0" applyNumberFormat="1" applyFont="1" applyFill="1" applyBorder="1" applyAlignment="1">
      <alignment horizontal="center" vertical="center" wrapText="1"/>
    </xf>
    <xf numFmtId="170" fontId="74" fillId="3" borderId="6" xfId="2" applyNumberFormat="1" applyFont="1" applyFill="1" applyBorder="1" applyAlignment="1">
      <alignment horizontal="center" vertical="center" wrapText="1"/>
    </xf>
    <xf numFmtId="3" fontId="21" fillId="3" borderId="7" xfId="0" applyNumberFormat="1" applyFont="1" applyFill="1" applyBorder="1" applyAlignment="1">
      <alignment horizontal="left" vertical="center"/>
    </xf>
    <xf numFmtId="3" fontId="7" fillId="3" borderId="7" xfId="0" applyNumberFormat="1" applyFont="1" applyFill="1" applyBorder="1" applyAlignment="1">
      <alignment vertical="center"/>
    </xf>
    <xf numFmtId="168" fontId="5" fillId="3" borderId="6" xfId="0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3" borderId="3" xfId="0" applyNumberFormat="1" applyFont="1" applyFill="1" applyBorder="1" applyAlignment="1">
      <alignment horizontal="center" vertical="center" wrapText="1"/>
    </xf>
    <xf numFmtId="168" fontId="25" fillId="3" borderId="5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left" vertical="center"/>
    </xf>
    <xf numFmtId="3" fontId="7" fillId="3" borderId="5" xfId="0" applyNumberFormat="1" applyFont="1" applyFill="1" applyBorder="1" applyAlignment="1">
      <alignment vertical="center"/>
    </xf>
    <xf numFmtId="168" fontId="5" fillId="3" borderId="8" xfId="0" applyNumberFormat="1" applyFont="1" applyFill="1" applyBorder="1" applyAlignment="1">
      <alignment horizontal="center" vertical="center" wrapText="1"/>
    </xf>
    <xf numFmtId="170" fontId="74" fillId="3" borderId="6" xfId="2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horizontal="left" vertical="center"/>
    </xf>
    <xf numFmtId="168" fontId="5" fillId="3" borderId="9" xfId="0" applyNumberFormat="1" applyFont="1" applyFill="1" applyBorder="1" applyAlignment="1">
      <alignment horizontal="center" vertical="center" wrapText="1"/>
    </xf>
    <xf numFmtId="168" fontId="25" fillId="3" borderId="9" xfId="0" applyNumberFormat="1" applyFont="1" applyFill="1" applyBorder="1" applyAlignment="1">
      <alignment horizontal="center" vertical="center" wrapText="1"/>
    </xf>
    <xf numFmtId="170" fontId="74" fillId="3" borderId="6" xfId="2" applyNumberFormat="1" applyFont="1" applyFill="1" applyBorder="1" applyAlignment="1">
      <alignment horizontal="center" vertical="center" wrapText="1"/>
    </xf>
    <xf numFmtId="168" fontId="5" fillId="3" borderId="9" xfId="0" applyNumberFormat="1" applyFont="1" applyFill="1" applyBorder="1" applyAlignment="1">
      <alignment horizontal="center" vertical="center" wrapText="1"/>
    </xf>
    <xf numFmtId="168" fontId="25" fillId="3" borderId="1" xfId="0" applyNumberFormat="1" applyFont="1" applyFill="1" applyBorder="1" applyAlignment="1">
      <alignment horizontal="center" vertical="center" wrapText="1"/>
    </xf>
    <xf numFmtId="168" fontId="25" fillId="3" borderId="7" xfId="0" applyNumberFormat="1" applyFont="1" applyFill="1" applyBorder="1" applyAlignment="1">
      <alignment horizontal="center" vertical="center" wrapText="1"/>
    </xf>
    <xf numFmtId="170" fontId="74" fillId="3" borderId="1" xfId="2" applyNumberFormat="1" applyFont="1" applyFill="1" applyBorder="1" applyAlignment="1">
      <alignment horizontal="center" vertical="center" wrapText="1"/>
    </xf>
    <xf numFmtId="170" fontId="5" fillId="3" borderId="9" xfId="2" applyNumberFormat="1" applyFont="1" applyFill="1" applyBorder="1" applyAlignment="1"/>
    <xf numFmtId="170" fontId="74" fillId="3" borderId="9" xfId="2" applyNumberFormat="1" applyFont="1" applyFill="1" applyBorder="1" applyAlignment="1">
      <alignment horizontal="center" vertical="center" wrapText="1"/>
    </xf>
    <xf numFmtId="168" fontId="5" fillId="3" borderId="7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 wrapText="1"/>
    </xf>
    <xf numFmtId="168" fontId="79" fillId="10" borderId="15" xfId="0" applyNumberFormat="1" applyFont="1" applyFill="1" applyBorder="1" applyAlignment="1">
      <alignment horizontal="right"/>
    </xf>
    <xf numFmtId="168" fontId="79" fillId="10" borderId="16" xfId="0" applyNumberFormat="1" applyFont="1" applyFill="1" applyBorder="1" applyAlignment="1">
      <alignment horizontal="right"/>
    </xf>
    <xf numFmtId="168" fontId="79" fillId="10" borderId="10" xfId="0" applyNumberFormat="1" applyFont="1" applyFill="1" applyBorder="1" applyAlignment="1">
      <alignment horizontal="right"/>
    </xf>
    <xf numFmtId="0" fontId="20" fillId="3" borderId="7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168" fontId="25" fillId="3" borderId="7" xfId="0" applyNumberFormat="1" applyFont="1" applyFill="1" applyBorder="1" applyAlignment="1">
      <alignment horizontal="center" vertical="center" wrapText="1"/>
    </xf>
    <xf numFmtId="168" fontId="25" fillId="3" borderId="9" xfId="0" applyNumberFormat="1" applyFont="1" applyFill="1" applyBorder="1" applyAlignment="1">
      <alignment horizontal="center" vertical="center" wrapText="1"/>
    </xf>
    <xf numFmtId="168" fontId="25" fillId="3" borderId="4" xfId="0" applyNumberFormat="1" applyFont="1" applyFill="1" applyBorder="1" applyAlignment="1">
      <alignment horizontal="center" vertical="center" wrapText="1"/>
    </xf>
    <xf numFmtId="168" fontId="5" fillId="3" borderId="8" xfId="0" applyNumberFormat="1" applyFont="1" applyFill="1" applyBorder="1" applyAlignment="1">
      <alignment horizontal="center" vertical="center" wrapText="1"/>
    </xf>
    <xf numFmtId="168" fontId="5" fillId="3" borderId="9" xfId="0" applyNumberFormat="1" applyFont="1" applyFill="1" applyBorder="1" applyAlignment="1">
      <alignment horizontal="center" vertical="center" wrapText="1"/>
    </xf>
    <xf numFmtId="168" fontId="5" fillId="3" borderId="4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3" fontId="21" fillId="3" borderId="9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168" fontId="25" fillId="3" borderId="6" xfId="0" applyNumberFormat="1" applyFont="1" applyFill="1" applyBorder="1" applyAlignment="1">
      <alignment horizontal="center" vertical="center" wrapText="1"/>
    </xf>
    <xf numFmtId="172" fontId="20" fillId="3" borderId="7" xfId="2" applyNumberFormat="1" applyFont="1" applyFill="1" applyBorder="1" applyAlignment="1">
      <alignment vertical="center" wrapText="1"/>
    </xf>
    <xf numFmtId="172" fontId="20" fillId="3" borderId="9" xfId="2" applyNumberFormat="1" applyFont="1" applyFill="1" applyBorder="1" applyAlignment="1">
      <alignment vertical="center" wrapText="1"/>
    </xf>
    <xf numFmtId="172" fontId="20" fillId="3" borderId="6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170" fontId="74" fillId="3" borderId="1" xfId="2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9" xfId="0" applyNumberFormat="1" applyFont="1" applyFill="1" applyBorder="1" applyAlignment="1">
      <alignment horizontal="center" vertical="center"/>
    </xf>
    <xf numFmtId="168" fontId="5" fillId="3" borderId="6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1" fillId="3" borderId="7" xfId="0" applyNumberFormat="1" applyFont="1" applyFill="1" applyBorder="1" applyAlignment="1">
      <alignment vertical="center" wrapText="1"/>
    </xf>
    <xf numFmtId="3" fontId="21" fillId="3" borderId="9" xfId="0" applyNumberFormat="1" applyFont="1" applyFill="1" applyBorder="1" applyAlignment="1">
      <alignment vertical="center" wrapText="1"/>
    </xf>
    <xf numFmtId="3" fontId="21" fillId="3" borderId="4" xfId="0" applyNumberFormat="1" applyFont="1" applyFill="1" applyBorder="1" applyAlignment="1">
      <alignment vertical="center" wrapText="1"/>
    </xf>
  </cellXfs>
  <cellStyles count="9">
    <cellStyle name="Euro" xfId="1"/>
    <cellStyle name="Millares" xfId="2" builtinId="3"/>
    <cellStyle name="Millares [0]" xfId="3" builtinId="6"/>
    <cellStyle name="Millares 2" xfId="4"/>
    <cellStyle name="Millares 4" xfId="8"/>
    <cellStyle name="Normal" xfId="0" builtinId="0"/>
    <cellStyle name="Normal 2" xfId="5"/>
    <cellStyle name="Normal 5" xfId="6"/>
    <cellStyle name="Normal 6" xfId="7"/>
  </cellStyles>
  <dxfs count="18"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95249</xdr:colOff>
      <xdr:row>5</xdr:row>
      <xdr:rowOff>285751</xdr:rowOff>
    </xdr:from>
    <xdr:to>
      <xdr:col>38</xdr:col>
      <xdr:colOff>653144</xdr:colOff>
      <xdr:row>19</xdr:row>
      <xdr:rowOff>204471</xdr:rowOff>
    </xdr:to>
    <xdr:pic>
      <xdr:nvPicPr>
        <xdr:cNvPr id="51120" name="Imagen 3">
          <a:extLst>
            <a:ext uri="{FF2B5EF4-FFF2-40B4-BE49-F238E27FC236}">
              <a16:creationId xmlns:a16="http://schemas.microsoft.com/office/drawing/2014/main" id="{00000000-0008-0000-0000-0000B0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22356" y="5157108"/>
          <a:ext cx="7415894" cy="4014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1</xdr:row>
      <xdr:rowOff>419423</xdr:rowOff>
    </xdr:from>
    <xdr:to>
      <xdr:col>5</xdr:col>
      <xdr:colOff>1692401</xdr:colOff>
      <xdr:row>1</xdr:row>
      <xdr:rowOff>2352437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5" y="623530"/>
          <a:ext cx="7012793" cy="193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1358712</xdr:colOff>
      <xdr:row>1</xdr:row>
      <xdr:rowOff>112058</xdr:rowOff>
    </xdr:from>
    <xdr:to>
      <xdr:col>8</xdr:col>
      <xdr:colOff>546287</xdr:colOff>
      <xdr:row>2</xdr:row>
      <xdr:rowOff>56028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75183" y="308161"/>
          <a:ext cx="2269192" cy="2521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D72"/>
  <sheetViews>
    <sheetView showGridLines="0" tabSelected="1" zoomScale="70" zoomScaleNormal="70" zoomScaleSheetLayoutView="70" workbookViewId="0">
      <selection activeCell="U28" sqref="U28:U29"/>
    </sheetView>
  </sheetViews>
  <sheetFormatPr baseColWidth="10" defaultRowHeight="18" x14ac:dyDescent="0.25"/>
  <cols>
    <col min="1" max="1" width="9.7109375" bestFit="1" customWidth="1"/>
    <col min="2" max="2" width="10" style="177" customWidth="1"/>
    <col min="3" max="3" width="24.85546875" style="103" customWidth="1"/>
    <col min="4" max="4" width="44.7109375" style="1" customWidth="1"/>
    <col min="5" max="5" width="10.85546875" style="1" bestFit="1" customWidth="1"/>
    <col min="6" max="6" width="38.5703125" style="301" bestFit="1" customWidth="1"/>
    <col min="7" max="7" width="23.7109375" style="26" customWidth="1"/>
    <col min="8" max="8" width="22.42578125" style="21" customWidth="1"/>
    <col min="9" max="9" width="22.140625" style="22" customWidth="1"/>
    <col min="10" max="10" width="20.7109375" style="22" customWidth="1"/>
    <col min="11" max="12" width="22.42578125" style="22" customWidth="1"/>
    <col min="13" max="13" width="21.7109375" style="22" customWidth="1"/>
    <col min="14" max="14" width="22.42578125" style="22" customWidth="1"/>
    <col min="15" max="15" width="21.7109375" style="12" customWidth="1"/>
    <col min="16" max="18" width="22.42578125" style="12" customWidth="1"/>
    <col min="19" max="19" width="24.28515625" style="23" bestFit="1" customWidth="1"/>
    <col min="20" max="20" width="21.42578125" style="23" bestFit="1" customWidth="1"/>
    <col min="21" max="21" width="24.5703125" style="246" customWidth="1"/>
    <col min="22" max="22" width="11.42578125" style="12"/>
    <col min="25" max="25" width="14.85546875" bestFit="1" customWidth="1"/>
    <col min="26" max="26" width="14.140625" bestFit="1" customWidth="1"/>
  </cols>
  <sheetData>
    <row r="1" spans="1:27" ht="15.75" customHeight="1" x14ac:dyDescent="0.25">
      <c r="B1" s="175"/>
      <c r="C1" s="243"/>
      <c r="D1" s="243"/>
      <c r="E1" s="173"/>
      <c r="F1" s="294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244"/>
    </row>
    <row r="2" spans="1:27" ht="203.25" customHeight="1" x14ac:dyDescent="0.25">
      <c r="A2" s="173"/>
      <c r="B2" s="175"/>
      <c r="C2" s="243"/>
      <c r="D2" s="243"/>
      <c r="E2" s="173"/>
      <c r="F2" s="294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244"/>
    </row>
    <row r="3" spans="1:27" ht="20.25" x14ac:dyDescent="0.3">
      <c r="A3" s="376" t="s">
        <v>201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173"/>
      <c r="U3" s="244"/>
    </row>
    <row r="4" spans="1:27" ht="25.5" customHeight="1" x14ac:dyDescent="0.35">
      <c r="A4" s="373" t="s">
        <v>306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</row>
    <row r="5" spans="1:27" ht="30.75" customHeight="1" x14ac:dyDescent="0.35">
      <c r="A5" s="374" t="s">
        <v>350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</row>
    <row r="6" spans="1:27" s="8" customFormat="1" ht="44.25" customHeight="1" x14ac:dyDescent="0.2">
      <c r="A6" s="247" t="s">
        <v>15</v>
      </c>
      <c r="B6" s="247" t="s">
        <v>12</v>
      </c>
      <c r="C6" s="303" t="s">
        <v>13</v>
      </c>
      <c r="D6" s="247" t="s">
        <v>14</v>
      </c>
      <c r="E6" s="248" t="s">
        <v>16</v>
      </c>
      <c r="F6" s="295" t="s">
        <v>17</v>
      </c>
      <c r="G6" s="249" t="s">
        <v>0</v>
      </c>
      <c r="H6" s="250" t="s">
        <v>1</v>
      </c>
      <c r="I6" s="250" t="s">
        <v>2</v>
      </c>
      <c r="J6" s="250" t="s">
        <v>3</v>
      </c>
      <c r="K6" s="250" t="s">
        <v>4</v>
      </c>
      <c r="L6" s="250" t="s">
        <v>5</v>
      </c>
      <c r="M6" s="250" t="s">
        <v>6</v>
      </c>
      <c r="N6" s="250" t="s">
        <v>7</v>
      </c>
      <c r="O6" s="251" t="s">
        <v>8</v>
      </c>
      <c r="P6" s="250" t="s">
        <v>9</v>
      </c>
      <c r="Q6" s="250" t="s">
        <v>10</v>
      </c>
      <c r="R6" s="250" t="s">
        <v>11</v>
      </c>
      <c r="S6" s="252" t="s">
        <v>23</v>
      </c>
      <c r="T6" s="252" t="s">
        <v>351</v>
      </c>
      <c r="U6" s="253" t="s">
        <v>22</v>
      </c>
      <c r="V6" s="13"/>
    </row>
    <row r="7" spans="1:27" s="262" customFormat="1" ht="21.95" customHeight="1" x14ac:dyDescent="0.25">
      <c r="A7" s="377">
        <v>1</v>
      </c>
      <c r="B7" s="380"/>
      <c r="C7" s="381">
        <v>3438208</v>
      </c>
      <c r="D7" s="382" t="s">
        <v>307</v>
      </c>
      <c r="E7" s="7">
        <v>111</v>
      </c>
      <c r="F7" s="296" t="s">
        <v>18</v>
      </c>
      <c r="G7" s="257">
        <v>8000000</v>
      </c>
      <c r="H7" s="257">
        <v>8000000</v>
      </c>
      <c r="I7" s="257">
        <v>8000000</v>
      </c>
      <c r="J7" s="257">
        <v>8000000</v>
      </c>
      <c r="K7" s="257">
        <v>8000000</v>
      </c>
      <c r="L7" s="257">
        <v>8000000</v>
      </c>
      <c r="M7" s="257">
        <v>8000000</v>
      </c>
      <c r="N7" s="257">
        <v>8000000</v>
      </c>
      <c r="O7" s="257">
        <v>8000000</v>
      </c>
      <c r="P7" s="257">
        <v>8000000</v>
      </c>
      <c r="Q7" s="257">
        <v>8000000</v>
      </c>
      <c r="R7" s="257">
        <v>8000000</v>
      </c>
      <c r="S7" s="258">
        <f>SUM(G7:R7)</f>
        <v>96000000</v>
      </c>
      <c r="T7" s="259">
        <f>S7/12</f>
        <v>8000000</v>
      </c>
      <c r="U7" s="375">
        <f>SUM(S7:T10)</f>
        <v>136500000</v>
      </c>
      <c r="V7" s="260"/>
      <c r="W7" s="261"/>
      <c r="Y7" s="263"/>
    </row>
    <row r="8" spans="1:27" s="262" customFormat="1" ht="21.95" customHeight="1" x14ac:dyDescent="0.2">
      <c r="A8" s="378"/>
      <c r="B8" s="380"/>
      <c r="C8" s="381"/>
      <c r="D8" s="382"/>
      <c r="E8" s="7">
        <v>113</v>
      </c>
      <c r="F8" s="296" t="s">
        <v>19</v>
      </c>
      <c r="G8" s="257">
        <v>2500000</v>
      </c>
      <c r="H8" s="257">
        <v>2500000</v>
      </c>
      <c r="I8" s="257">
        <v>2500000</v>
      </c>
      <c r="J8" s="257">
        <v>2500000</v>
      </c>
      <c r="K8" s="257">
        <v>2500000</v>
      </c>
      <c r="L8" s="257">
        <v>2500000</v>
      </c>
      <c r="M8" s="257">
        <v>2500000</v>
      </c>
      <c r="N8" s="257">
        <v>2500000</v>
      </c>
      <c r="O8" s="257">
        <v>2500000</v>
      </c>
      <c r="P8" s="257">
        <v>2500000</v>
      </c>
      <c r="Q8" s="257">
        <v>2500000</v>
      </c>
      <c r="R8" s="257">
        <v>2500000</v>
      </c>
      <c r="S8" s="258">
        <f t="shared" ref="S8:S42" si="0">SUM(G8:R8)</f>
        <v>30000000</v>
      </c>
      <c r="T8" s="257">
        <v>2500000</v>
      </c>
      <c r="U8" s="375"/>
      <c r="V8" s="260"/>
      <c r="W8" s="261"/>
      <c r="Y8" s="263"/>
      <c r="AA8" s="261"/>
    </row>
    <row r="9" spans="1:27" s="262" customFormat="1" ht="21.95" customHeight="1" x14ac:dyDescent="0.2">
      <c r="A9" s="378"/>
      <c r="B9" s="380"/>
      <c r="C9" s="381"/>
      <c r="D9" s="382"/>
      <c r="E9" s="7">
        <v>133</v>
      </c>
      <c r="F9" s="296" t="s">
        <v>21</v>
      </c>
      <c r="G9" s="292" t="s">
        <v>305</v>
      </c>
      <c r="H9" s="292" t="s">
        <v>305</v>
      </c>
      <c r="I9" s="292" t="s">
        <v>305</v>
      </c>
      <c r="J9" s="292" t="s">
        <v>305</v>
      </c>
      <c r="K9" s="292" t="s">
        <v>305</v>
      </c>
      <c r="L9" s="292" t="s">
        <v>305</v>
      </c>
      <c r="M9" s="292" t="s">
        <v>305</v>
      </c>
      <c r="N9" s="292" t="s">
        <v>305</v>
      </c>
      <c r="O9" s="292" t="s">
        <v>305</v>
      </c>
      <c r="P9" s="292" t="s">
        <v>305</v>
      </c>
      <c r="Q9" s="292" t="s">
        <v>305</v>
      </c>
      <c r="R9" s="292" t="s">
        <v>305</v>
      </c>
      <c r="S9" s="292" t="s">
        <v>305</v>
      </c>
      <c r="T9" s="292" t="s">
        <v>305</v>
      </c>
      <c r="U9" s="375"/>
      <c r="V9" s="260"/>
      <c r="W9" s="261"/>
    </row>
    <row r="10" spans="1:27" s="262" customFormat="1" ht="21.95" customHeight="1" x14ac:dyDescent="0.25">
      <c r="A10" s="379"/>
      <c r="B10" s="380"/>
      <c r="C10" s="381"/>
      <c r="D10" s="382"/>
      <c r="E10" s="7">
        <v>232</v>
      </c>
      <c r="F10" s="296" t="s">
        <v>20</v>
      </c>
      <c r="G10" s="293">
        <v>0</v>
      </c>
      <c r="H10" s="257">
        <v>0</v>
      </c>
      <c r="I10" s="258">
        <v>0</v>
      </c>
      <c r="J10" s="258">
        <v>0</v>
      </c>
      <c r="K10" s="258">
        <v>0</v>
      </c>
      <c r="L10" s="258">
        <v>0</v>
      </c>
      <c r="M10" s="258">
        <v>0</v>
      </c>
      <c r="N10" s="258">
        <v>0</v>
      </c>
      <c r="O10" s="258">
        <v>0</v>
      </c>
      <c r="P10" s="258">
        <v>0</v>
      </c>
      <c r="Q10" s="258">
        <v>0</v>
      </c>
      <c r="R10" s="264">
        <v>0</v>
      </c>
      <c r="S10" s="258">
        <f t="shared" si="0"/>
        <v>0</v>
      </c>
      <c r="T10" s="259">
        <f t="shared" ref="T10:T42" si="1">S10/12</f>
        <v>0</v>
      </c>
      <c r="U10" s="375"/>
      <c r="V10" s="260"/>
      <c r="W10" s="261"/>
      <c r="Y10" s="263"/>
    </row>
    <row r="11" spans="1:27" s="262" customFormat="1" ht="21.95" customHeight="1" x14ac:dyDescent="0.25">
      <c r="A11" s="332">
        <v>2</v>
      </c>
      <c r="B11" s="319"/>
      <c r="C11" s="313">
        <v>1301480</v>
      </c>
      <c r="D11" s="266" t="s">
        <v>308</v>
      </c>
      <c r="E11" s="7">
        <v>144</v>
      </c>
      <c r="F11" s="296" t="s">
        <v>24</v>
      </c>
      <c r="G11" s="257">
        <v>3000000</v>
      </c>
      <c r="H11" s="257">
        <v>3000000</v>
      </c>
      <c r="I11" s="257">
        <v>3000000</v>
      </c>
      <c r="J11" s="257">
        <v>3000000</v>
      </c>
      <c r="K11" s="257">
        <v>3000000</v>
      </c>
      <c r="L11" s="257">
        <v>3000000</v>
      </c>
      <c r="M11" s="257">
        <v>3000000</v>
      </c>
      <c r="N11" s="257">
        <v>3000000</v>
      </c>
      <c r="O11" s="257">
        <v>3000000</v>
      </c>
      <c r="P11" s="257">
        <v>3000000</v>
      </c>
      <c r="Q11" s="257">
        <v>3000000</v>
      </c>
      <c r="R11" s="257">
        <v>3000000</v>
      </c>
      <c r="S11" s="258">
        <f t="shared" si="0"/>
        <v>36000000</v>
      </c>
      <c r="T11" s="259">
        <f t="shared" si="1"/>
        <v>3000000</v>
      </c>
      <c r="U11" s="318">
        <f t="shared" ref="U11:U16" si="2">SUM(S11:T11)</f>
        <v>39000000</v>
      </c>
      <c r="V11" s="260"/>
      <c r="W11" s="261"/>
    </row>
    <row r="12" spans="1:27" s="262" customFormat="1" ht="21.95" customHeight="1" x14ac:dyDescent="0.25">
      <c r="A12" s="332">
        <v>3</v>
      </c>
      <c r="B12" s="319"/>
      <c r="C12" s="313">
        <v>445502</v>
      </c>
      <c r="D12" s="266" t="s">
        <v>309</v>
      </c>
      <c r="E12" s="7">
        <v>144</v>
      </c>
      <c r="F12" s="296" t="s">
        <v>24</v>
      </c>
      <c r="G12" s="257">
        <v>1000000</v>
      </c>
      <c r="H12" s="257">
        <v>1000000</v>
      </c>
      <c r="I12" s="257">
        <v>1000000</v>
      </c>
      <c r="J12" s="257">
        <v>1000000</v>
      </c>
      <c r="K12" s="257">
        <v>1000000</v>
      </c>
      <c r="L12" s="257">
        <v>1000000</v>
      </c>
      <c r="M12" s="257">
        <v>1000000</v>
      </c>
      <c r="N12" s="257">
        <v>1000000</v>
      </c>
      <c r="O12" s="257">
        <v>1000000</v>
      </c>
      <c r="P12" s="257">
        <v>1000000</v>
      </c>
      <c r="Q12" s="257">
        <v>1000000</v>
      </c>
      <c r="R12" s="257">
        <v>1000000</v>
      </c>
      <c r="S12" s="258">
        <f t="shared" si="0"/>
        <v>12000000</v>
      </c>
      <c r="T12" s="259">
        <f t="shared" si="1"/>
        <v>1000000</v>
      </c>
      <c r="U12" s="318">
        <f t="shared" si="2"/>
        <v>13000000</v>
      </c>
      <c r="V12" s="260"/>
      <c r="W12" s="261"/>
    </row>
    <row r="13" spans="1:27" s="262" customFormat="1" ht="21.95" customHeight="1" x14ac:dyDescent="0.2">
      <c r="A13" s="332">
        <v>4</v>
      </c>
      <c r="B13" s="319"/>
      <c r="C13" s="313">
        <v>4569912</v>
      </c>
      <c r="D13" s="266" t="s">
        <v>310</v>
      </c>
      <c r="E13" s="7">
        <v>144</v>
      </c>
      <c r="F13" s="296" t="s">
        <v>24</v>
      </c>
      <c r="G13" s="257">
        <v>1500000</v>
      </c>
      <c r="H13" s="257">
        <v>1500000</v>
      </c>
      <c r="I13" s="257">
        <v>1500000</v>
      </c>
      <c r="J13" s="257">
        <v>1500000</v>
      </c>
      <c r="K13" s="257">
        <v>1500000</v>
      </c>
      <c r="L13" s="257">
        <v>1500000</v>
      </c>
      <c r="M13" s="257">
        <v>1500000</v>
      </c>
      <c r="N13" s="257">
        <v>1500000</v>
      </c>
      <c r="O13" s="257">
        <v>1500000</v>
      </c>
      <c r="P13" s="257">
        <v>1500000</v>
      </c>
      <c r="Q13" s="257">
        <v>1500000</v>
      </c>
      <c r="R13" s="257">
        <v>1500000</v>
      </c>
      <c r="S13" s="257">
        <v>18000000</v>
      </c>
      <c r="T13" s="257">
        <v>1500000</v>
      </c>
      <c r="U13" s="318">
        <f t="shared" si="2"/>
        <v>19500000</v>
      </c>
      <c r="V13" s="260"/>
      <c r="W13" s="261"/>
    </row>
    <row r="14" spans="1:27" s="262" customFormat="1" ht="21.95" customHeight="1" x14ac:dyDescent="0.25">
      <c r="A14" s="332">
        <v>5</v>
      </c>
      <c r="B14" s="311"/>
      <c r="C14" s="313">
        <v>6301594</v>
      </c>
      <c r="D14" s="266" t="s">
        <v>337</v>
      </c>
      <c r="E14" s="7">
        <v>144</v>
      </c>
      <c r="F14" s="296" t="s">
        <v>24</v>
      </c>
      <c r="G14" s="257">
        <v>3000000</v>
      </c>
      <c r="H14" s="257">
        <v>3000000</v>
      </c>
      <c r="I14" s="257">
        <v>3000000</v>
      </c>
      <c r="J14" s="257">
        <v>3000000</v>
      </c>
      <c r="K14" s="257">
        <v>3000000</v>
      </c>
      <c r="L14" s="257">
        <v>3000000</v>
      </c>
      <c r="M14" s="257">
        <v>3000000</v>
      </c>
      <c r="N14" s="257">
        <v>3000000</v>
      </c>
      <c r="O14" s="257">
        <v>3000000</v>
      </c>
      <c r="P14" s="257">
        <v>3000000</v>
      </c>
      <c r="Q14" s="257">
        <v>3000000</v>
      </c>
      <c r="R14" s="257">
        <v>3000000</v>
      </c>
      <c r="S14" s="258">
        <v>36000000</v>
      </c>
      <c r="T14" s="259">
        <v>3000000</v>
      </c>
      <c r="U14" s="318">
        <v>39000000</v>
      </c>
      <c r="V14" s="260"/>
      <c r="W14" s="261"/>
    </row>
    <row r="15" spans="1:27" s="270" customFormat="1" ht="21.95" customHeight="1" thickBot="1" x14ac:dyDescent="0.3">
      <c r="A15" s="332">
        <v>6</v>
      </c>
      <c r="B15" s="312"/>
      <c r="C15" s="339">
        <v>3613250</v>
      </c>
      <c r="D15" s="340" t="s">
        <v>311</v>
      </c>
      <c r="E15" s="7">
        <v>144</v>
      </c>
      <c r="F15" s="296" t="s">
        <v>24</v>
      </c>
      <c r="G15" s="257">
        <v>3000000</v>
      </c>
      <c r="H15" s="257">
        <v>3000000</v>
      </c>
      <c r="I15" s="257">
        <v>3000000</v>
      </c>
      <c r="J15" s="257">
        <v>3000000</v>
      </c>
      <c r="K15" s="257">
        <v>3000000</v>
      </c>
      <c r="L15" s="257">
        <v>3000000</v>
      </c>
      <c r="M15" s="257">
        <v>3000000</v>
      </c>
      <c r="N15" s="257">
        <v>3000000</v>
      </c>
      <c r="O15" s="257">
        <v>3000000</v>
      </c>
      <c r="P15" s="257">
        <v>3000000</v>
      </c>
      <c r="Q15" s="257">
        <v>3000000</v>
      </c>
      <c r="R15" s="257">
        <v>3000000</v>
      </c>
      <c r="S15" s="258">
        <f t="shared" si="0"/>
        <v>36000000</v>
      </c>
      <c r="T15" s="259">
        <f t="shared" si="1"/>
        <v>3000000</v>
      </c>
      <c r="U15" s="322">
        <f t="shared" si="2"/>
        <v>39000000</v>
      </c>
      <c r="V15" s="268"/>
      <c r="W15" s="269"/>
    </row>
    <row r="16" spans="1:27" s="262" customFormat="1" ht="21.95" customHeight="1" x14ac:dyDescent="0.25">
      <c r="A16" s="332">
        <v>7</v>
      </c>
      <c r="B16" s="308"/>
      <c r="C16" s="321">
        <v>6837353</v>
      </c>
      <c r="D16" s="310" t="s">
        <v>312</v>
      </c>
      <c r="E16" s="7">
        <v>144</v>
      </c>
      <c r="F16" s="296" t="s">
        <v>24</v>
      </c>
      <c r="G16" s="265">
        <v>2000000</v>
      </c>
      <c r="H16" s="265">
        <v>2000000</v>
      </c>
      <c r="I16" s="265">
        <v>2000000</v>
      </c>
      <c r="J16" s="265">
        <v>2000000</v>
      </c>
      <c r="K16" s="265">
        <v>2000000</v>
      </c>
      <c r="L16" s="265">
        <v>2000000</v>
      </c>
      <c r="M16" s="265">
        <v>2000000</v>
      </c>
      <c r="N16" s="265">
        <v>2000000</v>
      </c>
      <c r="O16" s="265">
        <v>2000000</v>
      </c>
      <c r="P16" s="265">
        <v>2000000</v>
      </c>
      <c r="Q16" s="265">
        <v>2000000</v>
      </c>
      <c r="R16" s="265">
        <v>2000000</v>
      </c>
      <c r="S16" s="258">
        <f t="shared" si="0"/>
        <v>24000000</v>
      </c>
      <c r="T16" s="259">
        <f t="shared" si="1"/>
        <v>2000000</v>
      </c>
      <c r="U16" s="317">
        <f t="shared" si="2"/>
        <v>26000000</v>
      </c>
      <c r="V16" s="260"/>
      <c r="W16" s="261"/>
    </row>
    <row r="17" spans="1:25" s="262" customFormat="1" ht="21.95" customHeight="1" x14ac:dyDescent="0.25">
      <c r="A17" s="332">
        <v>8</v>
      </c>
      <c r="B17" s="319"/>
      <c r="C17" s="320">
        <v>5686642</v>
      </c>
      <c r="D17" s="266" t="s">
        <v>313</v>
      </c>
      <c r="E17" s="7">
        <v>144</v>
      </c>
      <c r="F17" s="296" t="s">
        <v>24</v>
      </c>
      <c r="G17" s="257">
        <v>1500000</v>
      </c>
      <c r="H17" s="257">
        <v>1500000</v>
      </c>
      <c r="I17" s="257">
        <v>1500000</v>
      </c>
      <c r="J17" s="257">
        <v>1500000</v>
      </c>
      <c r="K17" s="257">
        <v>1500000</v>
      </c>
      <c r="L17" s="257">
        <v>1500000</v>
      </c>
      <c r="M17" s="257">
        <v>1500000</v>
      </c>
      <c r="N17" s="257">
        <v>1500000</v>
      </c>
      <c r="O17" s="257">
        <v>1500000</v>
      </c>
      <c r="P17" s="257">
        <v>1500000</v>
      </c>
      <c r="Q17" s="257">
        <v>1500000</v>
      </c>
      <c r="R17" s="257">
        <v>1500000</v>
      </c>
      <c r="S17" s="258">
        <f t="shared" si="0"/>
        <v>18000000</v>
      </c>
      <c r="T17" s="259">
        <f t="shared" si="1"/>
        <v>1500000</v>
      </c>
      <c r="U17" s="318">
        <f>SUM(S17:T17)</f>
        <v>19500000</v>
      </c>
      <c r="V17" s="260"/>
      <c r="W17" s="261"/>
    </row>
    <row r="18" spans="1:25" s="270" customFormat="1" ht="21.95" customHeight="1" thickBot="1" x14ac:dyDescent="0.3">
      <c r="A18" s="333">
        <v>9</v>
      </c>
      <c r="B18" s="312"/>
      <c r="C18" s="314">
        <v>5538362</v>
      </c>
      <c r="D18" s="271" t="s">
        <v>314</v>
      </c>
      <c r="E18" s="267">
        <v>144</v>
      </c>
      <c r="F18" s="297" t="s">
        <v>24</v>
      </c>
      <c r="G18" s="257">
        <v>1000000</v>
      </c>
      <c r="H18" s="257">
        <v>1000000</v>
      </c>
      <c r="I18" s="257">
        <v>1000000</v>
      </c>
      <c r="J18" s="257">
        <v>1000000</v>
      </c>
      <c r="K18" s="257">
        <v>1000000</v>
      </c>
      <c r="L18" s="257">
        <v>1000000</v>
      </c>
      <c r="M18" s="257">
        <v>1000000</v>
      </c>
      <c r="N18" s="257">
        <v>1000000</v>
      </c>
      <c r="O18" s="257">
        <v>1000000</v>
      </c>
      <c r="P18" s="257">
        <v>1000000</v>
      </c>
      <c r="Q18" s="257">
        <v>1000000</v>
      </c>
      <c r="R18" s="257">
        <v>1000000</v>
      </c>
      <c r="S18" s="258">
        <f t="shared" si="0"/>
        <v>12000000</v>
      </c>
      <c r="T18" s="259">
        <f t="shared" si="1"/>
        <v>1000000</v>
      </c>
      <c r="U18" s="318">
        <f t="shared" ref="U18:U20" si="3">SUM(S18:T18)</f>
        <v>13000000</v>
      </c>
      <c r="V18" s="268"/>
      <c r="W18" s="269"/>
    </row>
    <row r="19" spans="1:25" s="270" customFormat="1" ht="21.95" customHeight="1" thickBot="1" x14ac:dyDescent="0.3">
      <c r="A19" s="332">
        <v>10</v>
      </c>
      <c r="B19" s="312"/>
      <c r="C19" s="314">
        <v>5906784</v>
      </c>
      <c r="D19" s="272" t="s">
        <v>315</v>
      </c>
      <c r="E19" s="267">
        <v>144</v>
      </c>
      <c r="F19" s="297" t="s">
        <v>24</v>
      </c>
      <c r="G19" s="257">
        <v>1500000</v>
      </c>
      <c r="H19" s="257">
        <v>1500000</v>
      </c>
      <c r="I19" s="257">
        <v>1500000</v>
      </c>
      <c r="J19" s="257">
        <v>1500000</v>
      </c>
      <c r="K19" s="257">
        <v>1500000</v>
      </c>
      <c r="L19" s="257">
        <v>1500000</v>
      </c>
      <c r="M19" s="257">
        <v>1500000</v>
      </c>
      <c r="N19" s="257">
        <v>1500000</v>
      </c>
      <c r="O19" s="257">
        <v>1500000</v>
      </c>
      <c r="P19" s="257">
        <v>1500000</v>
      </c>
      <c r="Q19" s="257">
        <v>1500000</v>
      </c>
      <c r="R19" s="257">
        <v>1500000</v>
      </c>
      <c r="S19" s="258">
        <f t="shared" si="0"/>
        <v>18000000</v>
      </c>
      <c r="T19" s="259">
        <f t="shared" si="1"/>
        <v>1500000</v>
      </c>
      <c r="U19" s="318">
        <f t="shared" si="3"/>
        <v>19500000</v>
      </c>
      <c r="V19" s="268"/>
      <c r="W19" s="269"/>
    </row>
    <row r="20" spans="1:25" s="262" customFormat="1" ht="21.95" customHeight="1" thickBot="1" x14ac:dyDescent="0.3">
      <c r="A20" s="333">
        <v>11</v>
      </c>
      <c r="B20" s="315"/>
      <c r="C20" s="339">
        <v>6709049</v>
      </c>
      <c r="D20" s="273" t="s">
        <v>316</v>
      </c>
      <c r="E20" s="267">
        <v>144</v>
      </c>
      <c r="F20" s="297" t="s">
        <v>24</v>
      </c>
      <c r="G20" s="257">
        <v>1500000</v>
      </c>
      <c r="H20" s="257">
        <v>1500000</v>
      </c>
      <c r="I20" s="257">
        <v>1500000</v>
      </c>
      <c r="J20" s="257">
        <v>1500000</v>
      </c>
      <c r="K20" s="257">
        <v>1500000</v>
      </c>
      <c r="L20" s="257">
        <v>1500000</v>
      </c>
      <c r="M20" s="257">
        <v>1500000</v>
      </c>
      <c r="N20" s="257">
        <v>1500000</v>
      </c>
      <c r="O20" s="257">
        <v>1500000</v>
      </c>
      <c r="P20" s="257">
        <v>1500000</v>
      </c>
      <c r="Q20" s="257">
        <v>1500000</v>
      </c>
      <c r="R20" s="257">
        <v>1500000</v>
      </c>
      <c r="S20" s="258">
        <f t="shared" si="0"/>
        <v>18000000</v>
      </c>
      <c r="T20" s="259">
        <f t="shared" si="1"/>
        <v>1500000</v>
      </c>
      <c r="U20" s="318">
        <f t="shared" si="3"/>
        <v>19500000</v>
      </c>
      <c r="V20" s="260"/>
      <c r="W20" s="261"/>
    </row>
    <row r="21" spans="1:25" s="262" customFormat="1" ht="21.95" customHeight="1" thickBot="1" x14ac:dyDescent="0.3">
      <c r="A21" s="350">
        <v>12</v>
      </c>
      <c r="B21" s="315"/>
      <c r="C21" s="339">
        <v>763524</v>
      </c>
      <c r="D21" s="273" t="s">
        <v>349</v>
      </c>
      <c r="E21" s="274">
        <v>145</v>
      </c>
      <c r="F21" s="297" t="s">
        <v>25</v>
      </c>
      <c r="G21" s="257">
        <v>4000000</v>
      </c>
      <c r="H21" s="257">
        <v>4000000</v>
      </c>
      <c r="I21" s="257">
        <v>4000000</v>
      </c>
      <c r="J21" s="257">
        <v>4000000</v>
      </c>
      <c r="K21" s="257">
        <v>4000000</v>
      </c>
      <c r="L21" s="257">
        <v>4000000</v>
      </c>
      <c r="M21" s="257">
        <v>4000000</v>
      </c>
      <c r="N21" s="257">
        <v>4000000</v>
      </c>
      <c r="O21" s="257">
        <v>4000000</v>
      </c>
      <c r="P21" s="257">
        <v>4000000</v>
      </c>
      <c r="Q21" s="257">
        <v>4000000</v>
      </c>
      <c r="R21" s="257">
        <v>4000000</v>
      </c>
      <c r="S21" s="258">
        <v>48000000</v>
      </c>
      <c r="T21" s="259">
        <v>4000000</v>
      </c>
      <c r="U21" s="347">
        <v>52000000</v>
      </c>
      <c r="V21" s="260"/>
      <c r="W21" s="261"/>
    </row>
    <row r="22" spans="1:25" s="281" customFormat="1" ht="21.95" customHeight="1" thickBot="1" x14ac:dyDescent="0.3">
      <c r="A22" s="332">
        <v>13</v>
      </c>
      <c r="B22" s="319"/>
      <c r="C22" s="320">
        <v>1707360</v>
      </c>
      <c r="D22" s="266" t="s">
        <v>317</v>
      </c>
      <c r="E22" s="7">
        <v>144</v>
      </c>
      <c r="F22" s="297" t="s">
        <v>24</v>
      </c>
      <c r="G22" s="257">
        <v>2000000</v>
      </c>
      <c r="H22" s="257">
        <v>2000000</v>
      </c>
      <c r="I22" s="257">
        <v>2000000</v>
      </c>
      <c r="J22" s="257">
        <v>2000000</v>
      </c>
      <c r="K22" s="257">
        <v>2000000</v>
      </c>
      <c r="L22" s="257">
        <v>2000000</v>
      </c>
      <c r="M22" s="257">
        <v>2000000</v>
      </c>
      <c r="N22" s="257">
        <v>2000000</v>
      </c>
      <c r="O22" s="257">
        <v>2000000</v>
      </c>
      <c r="P22" s="257">
        <v>2000000</v>
      </c>
      <c r="Q22" s="257">
        <v>2000000</v>
      </c>
      <c r="R22" s="257">
        <v>2000000</v>
      </c>
      <c r="S22" s="258">
        <f t="shared" si="0"/>
        <v>24000000</v>
      </c>
      <c r="T22" s="259">
        <f t="shared" si="1"/>
        <v>2000000</v>
      </c>
      <c r="U22" s="318">
        <f>SUM(S22:T22)</f>
        <v>26000000</v>
      </c>
      <c r="V22" s="279"/>
      <c r="W22" s="280"/>
    </row>
    <row r="23" spans="1:25" s="281" customFormat="1" ht="21.95" customHeight="1" thickBot="1" x14ac:dyDescent="0.3">
      <c r="A23" s="337">
        <v>14</v>
      </c>
      <c r="B23" s="319"/>
      <c r="C23" s="320">
        <v>7764834</v>
      </c>
      <c r="D23" s="266" t="s">
        <v>318</v>
      </c>
      <c r="E23" s="7">
        <v>144</v>
      </c>
      <c r="F23" s="297" t="s">
        <v>24</v>
      </c>
      <c r="G23" s="257">
        <v>1500000</v>
      </c>
      <c r="H23" s="257">
        <v>1500000</v>
      </c>
      <c r="I23" s="257">
        <v>1500000</v>
      </c>
      <c r="J23" s="257">
        <v>1500000</v>
      </c>
      <c r="K23" s="257">
        <v>1500000</v>
      </c>
      <c r="L23" s="257">
        <v>1500000</v>
      </c>
      <c r="M23" s="257">
        <v>1500000</v>
      </c>
      <c r="N23" s="257">
        <v>1500000</v>
      </c>
      <c r="O23" s="257">
        <v>1500000</v>
      </c>
      <c r="P23" s="257">
        <v>1500000</v>
      </c>
      <c r="Q23" s="257">
        <v>1500000</v>
      </c>
      <c r="R23" s="257">
        <v>1500000</v>
      </c>
      <c r="S23" s="258">
        <f t="shared" si="0"/>
        <v>18000000</v>
      </c>
      <c r="T23" s="259">
        <f t="shared" si="1"/>
        <v>1500000</v>
      </c>
      <c r="U23" s="318">
        <f t="shared" ref="U23:U25" si="4">SUM(S23:T23)</f>
        <v>19500000</v>
      </c>
      <c r="V23" s="279"/>
      <c r="W23" s="280"/>
    </row>
    <row r="24" spans="1:25" s="281" customFormat="1" ht="21.95" customHeight="1" thickBot="1" x14ac:dyDescent="0.3">
      <c r="A24" s="331">
        <v>15</v>
      </c>
      <c r="B24" s="319"/>
      <c r="C24" s="316">
        <v>3900549</v>
      </c>
      <c r="D24" s="266" t="s">
        <v>338</v>
      </c>
      <c r="E24" s="7">
        <v>144</v>
      </c>
      <c r="F24" s="297" t="s">
        <v>24</v>
      </c>
      <c r="G24" s="257">
        <v>1500000</v>
      </c>
      <c r="H24" s="257">
        <v>1500000</v>
      </c>
      <c r="I24" s="257">
        <v>1500000</v>
      </c>
      <c r="J24" s="257">
        <v>1500000</v>
      </c>
      <c r="K24" s="257"/>
      <c r="L24" s="257"/>
      <c r="M24" s="257"/>
      <c r="N24" s="257"/>
      <c r="O24" s="257"/>
      <c r="P24" s="257"/>
      <c r="Q24" s="257"/>
      <c r="R24" s="258"/>
      <c r="S24" s="259"/>
      <c r="T24" s="259"/>
      <c r="U24" s="347"/>
      <c r="V24" s="279"/>
      <c r="W24" s="280"/>
    </row>
    <row r="25" spans="1:25" s="281" customFormat="1" ht="21.95" customHeight="1" thickBot="1" x14ac:dyDescent="0.3">
      <c r="A25" s="332">
        <v>16</v>
      </c>
      <c r="B25" s="319"/>
      <c r="C25" s="316">
        <v>3422347</v>
      </c>
      <c r="D25" s="266" t="s">
        <v>319</v>
      </c>
      <c r="E25" s="7">
        <v>144</v>
      </c>
      <c r="F25" s="296" t="s">
        <v>24</v>
      </c>
      <c r="G25" s="257">
        <v>1500000</v>
      </c>
      <c r="H25" s="257">
        <v>1500000</v>
      </c>
      <c r="I25" s="257">
        <v>1500000</v>
      </c>
      <c r="J25" s="257">
        <v>1500000</v>
      </c>
      <c r="K25" s="257">
        <v>1500000</v>
      </c>
      <c r="L25" s="257">
        <v>1500000</v>
      </c>
      <c r="M25" s="257">
        <v>1500000</v>
      </c>
      <c r="N25" s="257">
        <v>1500000</v>
      </c>
      <c r="O25" s="257">
        <v>1500000</v>
      </c>
      <c r="P25" s="257">
        <v>1500000</v>
      </c>
      <c r="Q25" s="257">
        <v>1500000</v>
      </c>
      <c r="R25" s="257">
        <v>1500000</v>
      </c>
      <c r="S25" s="259">
        <f t="shared" si="0"/>
        <v>18000000</v>
      </c>
      <c r="T25" s="347">
        <f t="shared" si="1"/>
        <v>1500000</v>
      </c>
      <c r="U25" s="318">
        <f t="shared" si="4"/>
        <v>19500000</v>
      </c>
      <c r="V25" s="279"/>
      <c r="W25" s="280"/>
    </row>
    <row r="26" spans="1:25" s="270" customFormat="1" ht="27" customHeight="1" thickBot="1" x14ac:dyDescent="0.3">
      <c r="A26" s="337">
        <v>17</v>
      </c>
      <c r="B26" s="309"/>
      <c r="C26" s="304">
        <v>5380718</v>
      </c>
      <c r="D26" s="282" t="s">
        <v>320</v>
      </c>
      <c r="E26" s="283">
        <v>144</v>
      </c>
      <c r="F26" s="296" t="s">
        <v>24</v>
      </c>
      <c r="G26" s="257">
        <v>2000000</v>
      </c>
      <c r="H26" s="257">
        <v>2000000</v>
      </c>
      <c r="I26" s="257">
        <v>2000000</v>
      </c>
      <c r="J26" s="257">
        <v>2000000</v>
      </c>
      <c r="K26" s="257">
        <v>2000000</v>
      </c>
      <c r="L26" s="257">
        <v>2000000</v>
      </c>
      <c r="M26" s="257">
        <v>2000000</v>
      </c>
      <c r="N26" s="257">
        <v>2000000</v>
      </c>
      <c r="O26" s="257">
        <v>2000000</v>
      </c>
      <c r="P26" s="257">
        <v>2000000</v>
      </c>
      <c r="Q26" s="257">
        <v>2000000</v>
      </c>
      <c r="R26" s="257">
        <v>2000000</v>
      </c>
      <c r="S26" s="288">
        <f t="shared" si="0"/>
        <v>24000000</v>
      </c>
      <c r="T26" s="289">
        <f t="shared" si="1"/>
        <v>2000000</v>
      </c>
      <c r="U26" s="284">
        <f>SUM(S26:T26)</f>
        <v>26000000</v>
      </c>
      <c r="V26" s="268"/>
      <c r="W26" s="269"/>
    </row>
    <row r="27" spans="1:25" s="262" customFormat="1" ht="21.95" customHeight="1" x14ac:dyDescent="0.25">
      <c r="A27" s="331">
        <v>18</v>
      </c>
      <c r="B27" s="334"/>
      <c r="C27" s="336">
        <v>1157409</v>
      </c>
      <c r="D27" s="335" t="s">
        <v>321</v>
      </c>
      <c r="E27" s="27">
        <v>144</v>
      </c>
      <c r="F27" s="296" t="s">
        <v>24</v>
      </c>
      <c r="G27" s="265">
        <v>5000000</v>
      </c>
      <c r="H27" s="265">
        <v>5000000</v>
      </c>
      <c r="I27" s="265">
        <v>5000000</v>
      </c>
      <c r="J27" s="265">
        <v>5000000</v>
      </c>
      <c r="K27" s="265">
        <v>5000000</v>
      </c>
      <c r="L27" s="265">
        <v>5000000</v>
      </c>
      <c r="M27" s="265">
        <v>5000000</v>
      </c>
      <c r="N27" s="265"/>
      <c r="O27" s="265"/>
      <c r="P27" s="265"/>
      <c r="Q27" s="265"/>
      <c r="R27" s="265"/>
      <c r="S27" s="258">
        <f t="shared" si="0"/>
        <v>35000000</v>
      </c>
      <c r="T27" s="259">
        <f t="shared" si="1"/>
        <v>2916666.6666666665</v>
      </c>
      <c r="U27" s="338">
        <f>SUM(S27:T27)</f>
        <v>37916666.666666664</v>
      </c>
      <c r="V27" s="260"/>
      <c r="W27" s="261"/>
      <c r="Y27" s="261"/>
    </row>
    <row r="28" spans="1:25" s="278" customFormat="1" ht="21.95" customHeight="1" thickBot="1" x14ac:dyDescent="0.3">
      <c r="A28" s="332">
        <v>19</v>
      </c>
      <c r="B28" s="326"/>
      <c r="C28" s="330">
        <v>6235567</v>
      </c>
      <c r="D28" s="329" t="s">
        <v>322</v>
      </c>
      <c r="E28" s="274">
        <v>144</v>
      </c>
      <c r="F28" s="296" t="s">
        <v>24</v>
      </c>
      <c r="G28" s="275">
        <v>1500000</v>
      </c>
      <c r="H28" s="275">
        <v>1500000</v>
      </c>
      <c r="I28" s="275">
        <v>1500000</v>
      </c>
      <c r="J28" s="275">
        <v>1500000</v>
      </c>
      <c r="K28" s="275">
        <v>1500000</v>
      </c>
      <c r="L28" s="275">
        <v>1500000</v>
      </c>
      <c r="M28" s="275">
        <v>1500000</v>
      </c>
      <c r="N28" s="275">
        <v>1500000</v>
      </c>
      <c r="O28" s="275">
        <v>1500000</v>
      </c>
      <c r="P28" s="275">
        <v>1500000</v>
      </c>
      <c r="Q28" s="257"/>
      <c r="R28" s="257"/>
      <c r="S28" s="285">
        <f t="shared" si="0"/>
        <v>15000000</v>
      </c>
      <c r="T28" s="259">
        <f t="shared" si="1"/>
        <v>1250000</v>
      </c>
      <c r="U28" s="375" t="e">
        <f>SUM(S28:T23T28)</f>
        <v>#NAME?</v>
      </c>
      <c r="V28" s="276"/>
      <c r="W28" s="277"/>
    </row>
    <row r="29" spans="1:25" s="278" customFormat="1" ht="21.95" customHeight="1" x14ac:dyDescent="0.25">
      <c r="A29" s="337">
        <v>20</v>
      </c>
      <c r="B29" s="326"/>
      <c r="C29" s="330">
        <v>6036668</v>
      </c>
      <c r="D29" s="329" t="s">
        <v>323</v>
      </c>
      <c r="E29" s="274">
        <v>144</v>
      </c>
      <c r="F29" s="296" t="s">
        <v>24</v>
      </c>
      <c r="G29" s="275">
        <v>1500000</v>
      </c>
      <c r="H29" s="275">
        <v>1500000</v>
      </c>
      <c r="I29" s="275">
        <v>1500000</v>
      </c>
      <c r="J29" s="275">
        <v>1500000</v>
      </c>
      <c r="K29" s="275">
        <v>1500000</v>
      </c>
      <c r="L29" s="275">
        <v>1500000</v>
      </c>
      <c r="M29" s="275">
        <v>1500000</v>
      </c>
      <c r="N29" s="275">
        <v>1500000</v>
      </c>
      <c r="O29" s="275">
        <v>1500000</v>
      </c>
      <c r="P29" s="275">
        <v>1500000</v>
      </c>
      <c r="Q29" s="257"/>
      <c r="R29" s="257"/>
      <c r="S29" s="285">
        <f t="shared" si="0"/>
        <v>15000000</v>
      </c>
      <c r="T29" s="259">
        <f t="shared" si="1"/>
        <v>1250000</v>
      </c>
      <c r="U29" s="375"/>
      <c r="V29" s="276"/>
      <c r="W29" s="277"/>
    </row>
    <row r="30" spans="1:25" s="278" customFormat="1" ht="21.95" customHeight="1" x14ac:dyDescent="0.25">
      <c r="A30" s="331">
        <v>21</v>
      </c>
      <c r="B30" s="307"/>
      <c r="C30" s="320">
        <v>5623380</v>
      </c>
      <c r="D30" s="320" t="s">
        <v>324</v>
      </c>
      <c r="E30" s="274">
        <v>144</v>
      </c>
      <c r="F30" s="296" t="s">
        <v>24</v>
      </c>
      <c r="G30" s="275">
        <v>1500000</v>
      </c>
      <c r="H30" s="275">
        <v>1500000</v>
      </c>
      <c r="I30" s="275">
        <v>1500000</v>
      </c>
      <c r="J30" s="275">
        <v>1500000</v>
      </c>
      <c r="K30" s="275">
        <v>1500000</v>
      </c>
      <c r="L30" s="275">
        <v>1500000</v>
      </c>
      <c r="M30" s="275">
        <v>1500000</v>
      </c>
      <c r="N30" s="275">
        <v>1500000</v>
      </c>
      <c r="O30" s="257">
        <v>1100000</v>
      </c>
      <c r="P30" s="257"/>
      <c r="Q30" s="257"/>
      <c r="R30" s="257"/>
      <c r="S30" s="285">
        <f t="shared" si="0"/>
        <v>13100000</v>
      </c>
      <c r="T30" s="348">
        <f t="shared" si="1"/>
        <v>1091666.6666666667</v>
      </c>
      <c r="U30" s="349">
        <f>SUM(S30:T30)</f>
        <v>14191666.666666666</v>
      </c>
      <c r="V30" s="276"/>
      <c r="W30" s="277"/>
    </row>
    <row r="31" spans="1:25" s="278" customFormat="1" ht="21.95" customHeight="1" x14ac:dyDescent="0.25">
      <c r="A31" s="332">
        <v>22</v>
      </c>
      <c r="B31" s="307"/>
      <c r="C31" s="320">
        <v>6171028</v>
      </c>
      <c r="D31" s="351" t="s">
        <v>325</v>
      </c>
      <c r="E31" s="274">
        <v>144</v>
      </c>
      <c r="F31" s="298" t="s">
        <v>24</v>
      </c>
      <c r="G31" s="275">
        <v>2800000</v>
      </c>
      <c r="H31" s="275">
        <v>2800000</v>
      </c>
      <c r="I31" s="275">
        <v>2800000</v>
      </c>
      <c r="J31" s="275">
        <v>2800000</v>
      </c>
      <c r="K31" s="275">
        <v>2800000</v>
      </c>
      <c r="L31" s="275">
        <v>2800000</v>
      </c>
      <c r="M31" s="275">
        <v>2800000</v>
      </c>
      <c r="N31" s="275">
        <v>2800000</v>
      </c>
      <c r="O31" s="275">
        <v>2800000</v>
      </c>
      <c r="P31" s="275">
        <v>2800000</v>
      </c>
      <c r="Q31" s="275">
        <v>2800000</v>
      </c>
      <c r="R31" s="275">
        <v>2800000</v>
      </c>
      <c r="S31" s="285">
        <f t="shared" si="0"/>
        <v>33600000</v>
      </c>
      <c r="T31" s="286">
        <f t="shared" si="1"/>
        <v>2800000</v>
      </c>
      <c r="U31" s="287">
        <f t="shared" ref="U31:U42" si="5">SUM(S31:T31)</f>
        <v>36400000</v>
      </c>
      <c r="V31" s="276"/>
      <c r="W31" s="277"/>
    </row>
    <row r="32" spans="1:25" s="278" customFormat="1" ht="21.95" customHeight="1" x14ac:dyDescent="0.25">
      <c r="A32" s="344">
        <v>23</v>
      </c>
      <c r="B32" s="346"/>
      <c r="C32" s="320">
        <v>4772020</v>
      </c>
      <c r="D32" s="351" t="s">
        <v>344</v>
      </c>
      <c r="E32" s="274">
        <v>144</v>
      </c>
      <c r="F32" s="298" t="s">
        <v>24</v>
      </c>
      <c r="G32" s="275"/>
      <c r="H32" s="275"/>
      <c r="I32" s="275"/>
      <c r="J32" s="275"/>
      <c r="K32" s="275"/>
      <c r="L32" s="275"/>
      <c r="M32" s="275"/>
      <c r="N32" s="275"/>
      <c r="O32" s="275"/>
      <c r="P32" s="275">
        <v>1500000</v>
      </c>
      <c r="Q32" s="275">
        <v>1500000</v>
      </c>
      <c r="R32" s="275">
        <v>1500000</v>
      </c>
      <c r="S32" s="285">
        <v>4500000</v>
      </c>
      <c r="T32" s="286">
        <v>375000</v>
      </c>
      <c r="U32" s="287">
        <v>4875000</v>
      </c>
      <c r="V32" s="276"/>
      <c r="W32" s="277"/>
    </row>
    <row r="33" spans="1:108" s="278" customFormat="1" ht="21.95" customHeight="1" x14ac:dyDescent="0.25">
      <c r="A33" s="344">
        <v>24</v>
      </c>
      <c r="B33" s="346"/>
      <c r="C33" s="320">
        <v>6301577</v>
      </c>
      <c r="D33" s="351" t="s">
        <v>345</v>
      </c>
      <c r="E33" s="274">
        <v>144</v>
      </c>
      <c r="F33" s="298" t="s">
        <v>24</v>
      </c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>
        <v>1500000</v>
      </c>
      <c r="R33" s="275">
        <v>1500000</v>
      </c>
      <c r="S33" s="285"/>
      <c r="T33" s="286">
        <v>250000</v>
      </c>
      <c r="U33" s="287">
        <v>3250000</v>
      </c>
      <c r="V33" s="276"/>
      <c r="W33" s="277"/>
    </row>
    <row r="34" spans="1:108" s="278" customFormat="1" ht="21.95" customHeight="1" thickBot="1" x14ac:dyDescent="0.3">
      <c r="A34" s="344">
        <v>25</v>
      </c>
      <c r="B34" s="346"/>
      <c r="C34" s="320">
        <v>1976980</v>
      </c>
      <c r="D34" s="351" t="s">
        <v>346</v>
      </c>
      <c r="E34" s="274">
        <v>145</v>
      </c>
      <c r="F34" s="298" t="s">
        <v>25</v>
      </c>
      <c r="G34" s="275">
        <v>2500000</v>
      </c>
      <c r="H34" s="275">
        <v>2500000</v>
      </c>
      <c r="I34" s="275">
        <v>2500000</v>
      </c>
      <c r="J34" s="275">
        <v>2500000</v>
      </c>
      <c r="K34" s="275">
        <v>2500000</v>
      </c>
      <c r="L34" s="275">
        <v>2500000</v>
      </c>
      <c r="M34" s="275">
        <v>5000000</v>
      </c>
      <c r="N34" s="275">
        <v>5000000</v>
      </c>
      <c r="O34" s="275">
        <v>5000000</v>
      </c>
      <c r="P34" s="275">
        <v>5000000</v>
      </c>
      <c r="Q34" s="275">
        <v>5000000</v>
      </c>
      <c r="R34" s="275">
        <v>5000000</v>
      </c>
      <c r="S34" s="285">
        <v>45000000</v>
      </c>
      <c r="T34" s="286">
        <v>3750000</v>
      </c>
      <c r="U34" s="287">
        <v>48750000</v>
      </c>
      <c r="V34" s="276"/>
      <c r="W34" s="277"/>
    </row>
    <row r="35" spans="1:108" s="281" customFormat="1" ht="21.95" customHeight="1" x14ac:dyDescent="0.25">
      <c r="A35" s="337">
        <v>26</v>
      </c>
      <c r="B35" s="319"/>
      <c r="C35" s="320">
        <v>3841627</v>
      </c>
      <c r="D35" s="351" t="s">
        <v>326</v>
      </c>
      <c r="E35" s="274">
        <v>144</v>
      </c>
      <c r="F35" s="298" t="s">
        <v>24</v>
      </c>
      <c r="G35" s="275">
        <v>2800000</v>
      </c>
      <c r="H35" s="275">
        <v>2800000</v>
      </c>
      <c r="I35" s="275">
        <v>2800000</v>
      </c>
      <c r="J35" s="275">
        <v>2800000</v>
      </c>
      <c r="K35" s="275">
        <v>2800000</v>
      </c>
      <c r="L35" s="275">
        <v>2800000</v>
      </c>
      <c r="M35" s="275">
        <v>2800000</v>
      </c>
      <c r="N35" s="275">
        <v>2800000</v>
      </c>
      <c r="O35" s="275">
        <v>2800000</v>
      </c>
      <c r="P35" s="275">
        <v>2800000</v>
      </c>
      <c r="Q35" s="275">
        <v>2800000</v>
      </c>
      <c r="R35" s="275">
        <v>2800000</v>
      </c>
      <c r="S35" s="285">
        <f t="shared" si="0"/>
        <v>33600000</v>
      </c>
      <c r="T35" s="286">
        <f t="shared" si="1"/>
        <v>2800000</v>
      </c>
      <c r="U35" s="287">
        <f t="shared" si="5"/>
        <v>36400000</v>
      </c>
      <c r="V35" s="279"/>
      <c r="W35" s="280"/>
    </row>
    <row r="36" spans="1:108" s="281" customFormat="1" ht="21.95" customHeight="1" x14ac:dyDescent="0.25">
      <c r="A36" s="331">
        <v>27</v>
      </c>
      <c r="B36" s="319"/>
      <c r="C36" s="320">
        <v>2900611</v>
      </c>
      <c r="D36" s="351" t="s">
        <v>339</v>
      </c>
      <c r="E36" s="274">
        <v>144</v>
      </c>
      <c r="F36" s="298" t="s">
        <v>24</v>
      </c>
      <c r="G36" s="257">
        <v>3000000</v>
      </c>
      <c r="H36" s="257">
        <v>3000000</v>
      </c>
      <c r="I36" s="257">
        <v>3000000</v>
      </c>
      <c r="J36" s="257">
        <v>3000000</v>
      </c>
      <c r="K36" s="257">
        <v>3000000</v>
      </c>
      <c r="L36" s="257">
        <v>3000000</v>
      </c>
      <c r="M36" s="257">
        <v>3000000</v>
      </c>
      <c r="N36" s="257">
        <v>3000000</v>
      </c>
      <c r="O36" s="257">
        <v>3000000</v>
      </c>
      <c r="P36" s="257">
        <v>3000000</v>
      </c>
      <c r="Q36" s="257">
        <v>3000000</v>
      </c>
      <c r="R36" s="257">
        <v>3000000</v>
      </c>
      <c r="S36" s="285">
        <f t="shared" si="0"/>
        <v>36000000</v>
      </c>
      <c r="T36" s="286">
        <f t="shared" si="1"/>
        <v>3000000</v>
      </c>
      <c r="U36" s="287">
        <f t="shared" si="5"/>
        <v>39000000</v>
      </c>
      <c r="V36" s="279"/>
      <c r="W36" s="280"/>
    </row>
    <row r="37" spans="1:108" s="281" customFormat="1" ht="21.95" customHeight="1" thickBot="1" x14ac:dyDescent="0.3">
      <c r="A37" s="332">
        <v>28</v>
      </c>
      <c r="B37" s="319"/>
      <c r="C37" s="320">
        <v>3438207</v>
      </c>
      <c r="D37" s="320" t="s">
        <v>340</v>
      </c>
      <c r="E37" s="274">
        <v>144</v>
      </c>
      <c r="F37" s="298" t="s">
        <v>24</v>
      </c>
      <c r="G37" s="257">
        <v>3000000</v>
      </c>
      <c r="H37" s="257">
        <v>3000000</v>
      </c>
      <c r="I37" s="257">
        <v>3000000</v>
      </c>
      <c r="J37" s="257">
        <v>3000000</v>
      </c>
      <c r="K37" s="257">
        <v>3000000</v>
      </c>
      <c r="L37" s="257">
        <v>3000000</v>
      </c>
      <c r="M37" s="257">
        <v>3000000</v>
      </c>
      <c r="N37" s="257">
        <v>3000000</v>
      </c>
      <c r="O37" s="257">
        <v>3000000</v>
      </c>
      <c r="P37" s="257">
        <v>3000000</v>
      </c>
      <c r="Q37" s="257">
        <v>3000000</v>
      </c>
      <c r="R37" s="257">
        <v>3000000</v>
      </c>
      <c r="S37" s="285">
        <f t="shared" si="0"/>
        <v>36000000</v>
      </c>
      <c r="T37" s="286">
        <f t="shared" si="1"/>
        <v>3000000</v>
      </c>
      <c r="U37" s="287">
        <f t="shared" si="5"/>
        <v>39000000</v>
      </c>
      <c r="V37" s="279"/>
      <c r="W37" s="280"/>
    </row>
    <row r="38" spans="1:108" s="281" customFormat="1" ht="21.95" customHeight="1" x14ac:dyDescent="0.25">
      <c r="A38" s="337">
        <v>29</v>
      </c>
      <c r="B38" s="319"/>
      <c r="C38" s="320">
        <v>5600863</v>
      </c>
      <c r="D38" s="351" t="s">
        <v>327</v>
      </c>
      <c r="E38" s="274">
        <v>144</v>
      </c>
      <c r="F38" s="298" t="s">
        <v>24</v>
      </c>
      <c r="G38" s="257">
        <v>2000000</v>
      </c>
      <c r="H38" s="257">
        <v>2000000</v>
      </c>
      <c r="I38" s="257">
        <v>2000000</v>
      </c>
      <c r="J38" s="257">
        <v>2000000</v>
      </c>
      <c r="K38" s="257">
        <v>2000000</v>
      </c>
      <c r="L38" s="257">
        <v>2000000</v>
      </c>
      <c r="M38" s="257">
        <v>2000000</v>
      </c>
      <c r="N38" s="257">
        <v>2000000</v>
      </c>
      <c r="O38" s="257">
        <v>2000000</v>
      </c>
      <c r="P38" s="257">
        <v>2000000</v>
      </c>
      <c r="Q38" s="257"/>
      <c r="R38" s="257"/>
      <c r="S38" s="285">
        <f t="shared" si="0"/>
        <v>20000000</v>
      </c>
      <c r="T38" s="286">
        <f t="shared" si="1"/>
        <v>1666666.6666666667</v>
      </c>
      <c r="U38" s="287">
        <f t="shared" si="5"/>
        <v>21666666.666666668</v>
      </c>
      <c r="V38" s="279"/>
      <c r="W38" s="280"/>
    </row>
    <row r="39" spans="1:108" s="281" customFormat="1" ht="21.95" customHeight="1" x14ac:dyDescent="0.2">
      <c r="A39" s="344">
        <v>30</v>
      </c>
      <c r="B39" s="345"/>
      <c r="C39" s="320">
        <v>4112045</v>
      </c>
      <c r="D39" s="351" t="s">
        <v>347</v>
      </c>
      <c r="E39" s="274">
        <v>144</v>
      </c>
      <c r="F39" s="298" t="s">
        <v>24</v>
      </c>
      <c r="G39" s="257">
        <v>1000000</v>
      </c>
      <c r="H39" s="257">
        <v>1000000</v>
      </c>
      <c r="I39" s="257">
        <v>1000000</v>
      </c>
      <c r="J39" s="257">
        <v>1000000</v>
      </c>
      <c r="K39" s="257">
        <v>1000000</v>
      </c>
      <c r="L39" s="257">
        <v>1000000</v>
      </c>
      <c r="M39" s="257">
        <v>1000000</v>
      </c>
      <c r="N39" s="257">
        <v>1000000</v>
      </c>
      <c r="O39" s="257">
        <v>1000000</v>
      </c>
      <c r="P39" s="257"/>
      <c r="Q39" s="257"/>
      <c r="R39" s="257"/>
      <c r="S39" s="257">
        <v>9000000</v>
      </c>
      <c r="T39" s="257">
        <v>749997</v>
      </c>
      <c r="U39" s="257">
        <v>9749997</v>
      </c>
      <c r="V39" s="279"/>
      <c r="W39" s="280"/>
    </row>
    <row r="40" spans="1:108" s="281" customFormat="1" ht="21.95" customHeight="1" x14ac:dyDescent="0.25">
      <c r="A40" s="344">
        <v>31</v>
      </c>
      <c r="B40" s="345"/>
      <c r="C40" s="320">
        <v>5856644</v>
      </c>
      <c r="D40" s="351" t="s">
        <v>348</v>
      </c>
      <c r="E40" s="274">
        <v>144</v>
      </c>
      <c r="F40" s="298" t="s">
        <v>24</v>
      </c>
      <c r="G40" s="257">
        <v>800000</v>
      </c>
      <c r="H40" s="257">
        <v>800000</v>
      </c>
      <c r="I40" s="257">
        <v>800000</v>
      </c>
      <c r="J40" s="257">
        <v>800000</v>
      </c>
      <c r="K40" s="257">
        <v>800000</v>
      </c>
      <c r="L40" s="257">
        <v>800000</v>
      </c>
      <c r="M40" s="257">
        <v>800000</v>
      </c>
      <c r="N40" s="257">
        <v>800000</v>
      </c>
      <c r="O40" s="257">
        <v>800000</v>
      </c>
      <c r="P40" s="257">
        <v>800000</v>
      </c>
      <c r="Q40" s="257">
        <v>800000</v>
      </c>
      <c r="R40" s="257">
        <v>800000</v>
      </c>
      <c r="S40" s="285">
        <v>9600000</v>
      </c>
      <c r="T40" s="286">
        <v>800000</v>
      </c>
      <c r="U40" s="287">
        <v>10400000</v>
      </c>
      <c r="V40" s="279"/>
      <c r="W40" s="280"/>
    </row>
    <row r="41" spans="1:108" s="281" customFormat="1" ht="21.95" customHeight="1" x14ac:dyDescent="0.2">
      <c r="A41" s="344">
        <v>32</v>
      </c>
      <c r="B41" s="345"/>
      <c r="C41" s="320">
        <v>3693504</v>
      </c>
      <c r="D41" s="351" t="s">
        <v>341</v>
      </c>
      <c r="E41" s="274">
        <v>145</v>
      </c>
      <c r="F41" s="298" t="s">
        <v>25</v>
      </c>
      <c r="G41" s="257">
        <v>3500000</v>
      </c>
      <c r="H41" s="257">
        <v>3500000</v>
      </c>
      <c r="I41" s="257">
        <v>3500000</v>
      </c>
      <c r="J41" s="257">
        <v>3500000</v>
      </c>
      <c r="K41" s="257">
        <v>3500000</v>
      </c>
      <c r="L41" s="257">
        <v>3500000</v>
      </c>
      <c r="M41" s="257">
        <v>3500000</v>
      </c>
      <c r="N41" s="257">
        <v>3500000</v>
      </c>
      <c r="O41" s="257">
        <v>3500000</v>
      </c>
      <c r="P41" s="257">
        <v>3500000</v>
      </c>
      <c r="Q41" s="257">
        <v>3500000</v>
      </c>
      <c r="R41" s="257">
        <v>3500000</v>
      </c>
      <c r="S41" s="285">
        <v>42000000</v>
      </c>
      <c r="T41" s="257">
        <v>3500000</v>
      </c>
      <c r="U41" s="287"/>
      <c r="V41" s="279"/>
      <c r="W41" s="280"/>
    </row>
    <row r="42" spans="1:108" s="281" customFormat="1" ht="21.95" customHeight="1" thickBot="1" x14ac:dyDescent="0.3">
      <c r="A42" s="331">
        <v>33</v>
      </c>
      <c r="B42" s="319"/>
      <c r="C42" s="320">
        <v>4741133</v>
      </c>
      <c r="D42" s="320" t="s">
        <v>342</v>
      </c>
      <c r="E42" s="274">
        <v>260</v>
      </c>
      <c r="F42" s="298" t="s">
        <v>343</v>
      </c>
      <c r="G42" s="257">
        <v>3000000</v>
      </c>
      <c r="H42" s="257">
        <v>3000000</v>
      </c>
      <c r="I42" s="257">
        <v>3000000</v>
      </c>
      <c r="J42" s="257">
        <v>3000000</v>
      </c>
      <c r="K42" s="257">
        <v>3000000</v>
      </c>
      <c r="L42" s="257">
        <v>3000000</v>
      </c>
      <c r="M42" s="257">
        <v>3000000</v>
      </c>
      <c r="N42" s="257">
        <v>3000000</v>
      </c>
      <c r="O42" s="257">
        <v>3000000</v>
      </c>
      <c r="P42" s="257">
        <v>3000000</v>
      </c>
      <c r="Q42" s="257">
        <v>3000000</v>
      </c>
      <c r="R42" s="257">
        <v>3000000</v>
      </c>
      <c r="S42" s="285">
        <f t="shared" si="0"/>
        <v>36000000</v>
      </c>
      <c r="T42" s="286">
        <f t="shared" si="1"/>
        <v>3000000</v>
      </c>
      <c r="U42" s="287">
        <f t="shared" si="5"/>
        <v>39000000</v>
      </c>
      <c r="V42" s="279"/>
      <c r="W42" s="280"/>
    </row>
    <row r="43" spans="1:108" s="262" customFormat="1" ht="21.95" customHeight="1" x14ac:dyDescent="0.25">
      <c r="A43" s="361">
        <v>34</v>
      </c>
      <c r="B43" s="358"/>
      <c r="C43" s="370">
        <v>3613271</v>
      </c>
      <c r="D43" s="355" t="s">
        <v>328</v>
      </c>
      <c r="E43" s="7">
        <v>112</v>
      </c>
      <c r="F43" s="296" t="s">
        <v>303</v>
      </c>
      <c r="G43" s="290">
        <v>613333</v>
      </c>
      <c r="H43" s="290">
        <v>613333</v>
      </c>
      <c r="I43" s="290">
        <v>613333</v>
      </c>
      <c r="J43" s="290">
        <v>613333</v>
      </c>
      <c r="K43" s="290">
        <v>613333</v>
      </c>
      <c r="L43" s="290">
        <v>613333</v>
      </c>
      <c r="M43" s="290">
        <v>613333</v>
      </c>
      <c r="N43" s="290">
        <v>613333</v>
      </c>
      <c r="O43" s="290">
        <v>613333</v>
      </c>
      <c r="P43" s="290">
        <v>613333</v>
      </c>
      <c r="Q43" s="290">
        <v>613333</v>
      </c>
      <c r="R43" s="290">
        <v>613333</v>
      </c>
      <c r="S43" s="258">
        <f t="shared" ref="S43:S44" si="6">SUM(G43:R43)</f>
        <v>7359996</v>
      </c>
      <c r="T43" s="259">
        <f t="shared" ref="T43:T69" si="7">S43/12</f>
        <v>613333</v>
      </c>
      <c r="U43" s="317">
        <f t="shared" ref="U43:U45" si="8">SUM(S43:T43)</f>
        <v>7973329</v>
      </c>
      <c r="V43" s="279"/>
      <c r="W43" s="280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</row>
    <row r="44" spans="1:108" s="262" customFormat="1" ht="21.95" customHeight="1" x14ac:dyDescent="0.25">
      <c r="A44" s="362"/>
      <c r="B44" s="359"/>
      <c r="C44" s="371"/>
      <c r="D44" s="356"/>
      <c r="E44" s="7">
        <v>113</v>
      </c>
      <c r="F44" s="296" t="s">
        <v>19</v>
      </c>
      <c r="G44" s="291">
        <v>386667</v>
      </c>
      <c r="H44" s="291">
        <v>386667</v>
      </c>
      <c r="I44" s="291">
        <v>386667</v>
      </c>
      <c r="J44" s="291">
        <v>386667</v>
      </c>
      <c r="K44" s="291">
        <v>386667</v>
      </c>
      <c r="L44" s="291">
        <v>386667</v>
      </c>
      <c r="M44" s="291">
        <v>386667</v>
      </c>
      <c r="N44" s="291">
        <v>386667</v>
      </c>
      <c r="O44" s="291">
        <v>386667</v>
      </c>
      <c r="P44" s="291">
        <v>386667</v>
      </c>
      <c r="Q44" s="291">
        <v>386667</v>
      </c>
      <c r="R44" s="291">
        <v>386667</v>
      </c>
      <c r="S44" s="258">
        <f t="shared" si="6"/>
        <v>4640004</v>
      </c>
      <c r="T44" s="259">
        <f t="shared" si="7"/>
        <v>386667</v>
      </c>
      <c r="U44" s="317">
        <f t="shared" si="8"/>
        <v>5026671</v>
      </c>
      <c r="V44" s="279"/>
      <c r="W44" s="280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</row>
    <row r="45" spans="1:108" s="262" customFormat="1" ht="21.95" customHeight="1" thickBot="1" x14ac:dyDescent="0.3">
      <c r="A45" s="363"/>
      <c r="B45" s="369"/>
      <c r="C45" s="372"/>
      <c r="D45" s="368"/>
      <c r="E45" s="7">
        <v>232</v>
      </c>
      <c r="F45" s="296" t="s">
        <v>20</v>
      </c>
      <c r="G45" s="291">
        <v>0</v>
      </c>
      <c r="H45" s="291">
        <v>0</v>
      </c>
      <c r="I45" s="291">
        <v>0</v>
      </c>
      <c r="J45" s="291">
        <v>0</v>
      </c>
      <c r="K45" s="291">
        <v>0</v>
      </c>
      <c r="L45" s="291">
        <v>0</v>
      </c>
      <c r="M45" s="291">
        <v>0</v>
      </c>
      <c r="N45" s="291">
        <v>0</v>
      </c>
      <c r="O45" s="291">
        <v>0</v>
      </c>
      <c r="P45" s="291">
        <v>0</v>
      </c>
      <c r="Q45" s="291">
        <v>0</v>
      </c>
      <c r="R45" s="291">
        <v>0</v>
      </c>
      <c r="S45" s="258">
        <f t="shared" ref="S45" si="9">SUM(G45:R45)</f>
        <v>0</v>
      </c>
      <c r="T45" s="259">
        <f t="shared" si="7"/>
        <v>0</v>
      </c>
      <c r="U45" s="317">
        <f t="shared" si="8"/>
        <v>0</v>
      </c>
      <c r="V45" s="279"/>
      <c r="W45" s="280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</row>
    <row r="46" spans="1:108" s="278" customFormat="1" ht="21.95" customHeight="1" x14ac:dyDescent="0.25">
      <c r="A46" s="361">
        <v>35</v>
      </c>
      <c r="B46" s="358"/>
      <c r="C46" s="383">
        <v>3006761</v>
      </c>
      <c r="D46" s="355" t="s">
        <v>329</v>
      </c>
      <c r="E46" s="7">
        <v>112</v>
      </c>
      <c r="F46" s="296" t="s">
        <v>303</v>
      </c>
      <c r="G46" s="290">
        <v>613333</v>
      </c>
      <c r="H46" s="290">
        <v>613333</v>
      </c>
      <c r="I46" s="290">
        <v>613333</v>
      </c>
      <c r="J46" s="290">
        <v>613333</v>
      </c>
      <c r="K46" s="290">
        <v>613333</v>
      </c>
      <c r="L46" s="290">
        <v>613333</v>
      </c>
      <c r="M46" s="290">
        <v>613333</v>
      </c>
      <c r="N46" s="290">
        <v>613333</v>
      </c>
      <c r="O46" s="290">
        <v>613333</v>
      </c>
      <c r="P46" s="290">
        <v>613333</v>
      </c>
      <c r="Q46" s="290">
        <v>613333</v>
      </c>
      <c r="R46" s="290">
        <v>613333</v>
      </c>
      <c r="S46" s="258">
        <f t="shared" ref="S46:S69" si="10">SUM(G46:R46)</f>
        <v>7359996</v>
      </c>
      <c r="T46" s="259">
        <f t="shared" si="7"/>
        <v>613333</v>
      </c>
      <c r="U46" s="317">
        <f t="shared" ref="U46:U69" si="11">SUM(S46:T46)</f>
        <v>7973329</v>
      </c>
      <c r="V46" s="279"/>
      <c r="W46" s="280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</row>
    <row r="47" spans="1:108" s="278" customFormat="1" ht="21.95" customHeight="1" x14ac:dyDescent="0.25">
      <c r="A47" s="362"/>
      <c r="B47" s="359"/>
      <c r="C47" s="384"/>
      <c r="D47" s="356"/>
      <c r="E47" s="274">
        <v>113</v>
      </c>
      <c r="F47" s="298" t="s">
        <v>19</v>
      </c>
      <c r="G47" s="291">
        <v>386667</v>
      </c>
      <c r="H47" s="291">
        <v>386667</v>
      </c>
      <c r="I47" s="291">
        <v>386667</v>
      </c>
      <c r="J47" s="291">
        <v>386667</v>
      </c>
      <c r="K47" s="291">
        <v>386667</v>
      </c>
      <c r="L47" s="291">
        <v>386667</v>
      </c>
      <c r="M47" s="291">
        <v>386667</v>
      </c>
      <c r="N47" s="291">
        <v>386667</v>
      </c>
      <c r="O47" s="291">
        <v>386667</v>
      </c>
      <c r="P47" s="291">
        <v>386667</v>
      </c>
      <c r="Q47" s="291">
        <v>386667</v>
      </c>
      <c r="R47" s="291">
        <v>386667</v>
      </c>
      <c r="S47" s="258">
        <f t="shared" si="10"/>
        <v>4640004</v>
      </c>
      <c r="T47" s="259">
        <f t="shared" si="7"/>
        <v>386667</v>
      </c>
      <c r="U47" s="317">
        <f t="shared" si="11"/>
        <v>5026671</v>
      </c>
      <c r="V47" s="279"/>
      <c r="W47" s="280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</row>
    <row r="48" spans="1:108" s="278" customFormat="1" ht="21.95" customHeight="1" thickBot="1" x14ac:dyDescent="0.3">
      <c r="A48" s="363"/>
      <c r="B48" s="360"/>
      <c r="C48" s="385"/>
      <c r="D48" s="357"/>
      <c r="E48" s="267">
        <v>232</v>
      </c>
      <c r="F48" s="297" t="s">
        <v>20</v>
      </c>
      <c r="G48" s="291">
        <v>0</v>
      </c>
      <c r="H48" s="291">
        <v>0</v>
      </c>
      <c r="I48" s="291">
        <v>0</v>
      </c>
      <c r="J48" s="291">
        <v>0</v>
      </c>
      <c r="K48" s="291">
        <v>0</v>
      </c>
      <c r="L48" s="291">
        <v>0</v>
      </c>
      <c r="M48" s="291">
        <v>0</v>
      </c>
      <c r="N48" s="291">
        <v>0</v>
      </c>
      <c r="O48" s="291">
        <v>0</v>
      </c>
      <c r="P48" s="291">
        <v>0</v>
      </c>
      <c r="Q48" s="291">
        <v>0</v>
      </c>
      <c r="R48" s="291" t="s">
        <v>305</v>
      </c>
      <c r="S48" s="258">
        <f t="shared" si="10"/>
        <v>0</v>
      </c>
      <c r="T48" s="259">
        <f t="shared" si="7"/>
        <v>0</v>
      </c>
      <c r="U48" s="317">
        <f t="shared" si="11"/>
        <v>0</v>
      </c>
      <c r="V48" s="279"/>
      <c r="W48" s="280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</row>
    <row r="49" spans="1:108" s="278" customFormat="1" ht="21.95" customHeight="1" x14ac:dyDescent="0.25">
      <c r="A49" s="361">
        <v>36</v>
      </c>
      <c r="B49" s="358"/>
      <c r="C49" s="383">
        <v>4347883</v>
      </c>
      <c r="D49" s="355" t="s">
        <v>330</v>
      </c>
      <c r="E49" s="7">
        <v>112</v>
      </c>
      <c r="F49" s="296" t="s">
        <v>303</v>
      </c>
      <c r="G49" s="290">
        <v>613333</v>
      </c>
      <c r="H49" s="290">
        <v>613333</v>
      </c>
      <c r="I49" s="290">
        <v>613333</v>
      </c>
      <c r="J49" s="290">
        <v>613333</v>
      </c>
      <c r="K49" s="290">
        <v>613333</v>
      </c>
      <c r="L49" s="290">
        <v>613333</v>
      </c>
      <c r="M49" s="290">
        <v>613333</v>
      </c>
      <c r="N49" s="290">
        <v>613333</v>
      </c>
      <c r="O49" s="290">
        <v>613333</v>
      </c>
      <c r="P49" s="290">
        <v>613333</v>
      </c>
      <c r="Q49" s="290">
        <v>613333</v>
      </c>
      <c r="R49" s="290">
        <v>613333</v>
      </c>
      <c r="S49" s="258">
        <f t="shared" si="10"/>
        <v>7359996</v>
      </c>
      <c r="T49" s="259">
        <f t="shared" si="7"/>
        <v>613333</v>
      </c>
      <c r="U49" s="317">
        <f t="shared" si="11"/>
        <v>7973329</v>
      </c>
      <c r="V49" s="279"/>
      <c r="W49" s="280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</row>
    <row r="50" spans="1:108" s="278" customFormat="1" ht="21.95" customHeight="1" x14ac:dyDescent="0.25">
      <c r="A50" s="362"/>
      <c r="B50" s="359"/>
      <c r="C50" s="384"/>
      <c r="D50" s="356"/>
      <c r="E50" s="274">
        <v>113</v>
      </c>
      <c r="F50" s="298" t="s">
        <v>19</v>
      </c>
      <c r="G50" s="291">
        <v>386667</v>
      </c>
      <c r="H50" s="291">
        <v>386667</v>
      </c>
      <c r="I50" s="291">
        <v>386667</v>
      </c>
      <c r="J50" s="291">
        <v>386667</v>
      </c>
      <c r="K50" s="291">
        <v>386667</v>
      </c>
      <c r="L50" s="291">
        <v>386667</v>
      </c>
      <c r="M50" s="291">
        <v>386667</v>
      </c>
      <c r="N50" s="291">
        <v>386667</v>
      </c>
      <c r="O50" s="291">
        <v>386667</v>
      </c>
      <c r="P50" s="291">
        <v>386667</v>
      </c>
      <c r="Q50" s="291">
        <v>386667</v>
      </c>
      <c r="R50" s="291">
        <v>386667</v>
      </c>
      <c r="S50" s="258">
        <f t="shared" si="10"/>
        <v>4640004</v>
      </c>
      <c r="T50" s="259">
        <f t="shared" si="7"/>
        <v>386667</v>
      </c>
      <c r="U50" s="317">
        <f t="shared" si="11"/>
        <v>5026671</v>
      </c>
      <c r="V50" s="279"/>
      <c r="W50" s="280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</row>
    <row r="51" spans="1:108" s="278" customFormat="1" ht="21.95" customHeight="1" thickBot="1" x14ac:dyDescent="0.3">
      <c r="A51" s="363"/>
      <c r="B51" s="360"/>
      <c r="C51" s="385"/>
      <c r="D51" s="357"/>
      <c r="E51" s="267">
        <v>232</v>
      </c>
      <c r="F51" s="297" t="s">
        <v>20</v>
      </c>
      <c r="G51" s="291">
        <v>0</v>
      </c>
      <c r="H51" s="291">
        <v>0</v>
      </c>
      <c r="I51" s="291">
        <v>0</v>
      </c>
      <c r="J51" s="291">
        <v>0</v>
      </c>
      <c r="K51" s="291">
        <v>0</v>
      </c>
      <c r="L51" s="291">
        <v>0</v>
      </c>
      <c r="M51" s="291">
        <v>0</v>
      </c>
      <c r="N51" s="291">
        <v>0</v>
      </c>
      <c r="O51" s="291">
        <v>0</v>
      </c>
      <c r="P51" s="291">
        <v>0</v>
      </c>
      <c r="Q51" s="291">
        <v>0</v>
      </c>
      <c r="R51" s="291" t="s">
        <v>305</v>
      </c>
      <c r="S51" s="258">
        <f t="shared" si="10"/>
        <v>0</v>
      </c>
      <c r="T51" s="259">
        <f t="shared" si="7"/>
        <v>0</v>
      </c>
      <c r="U51" s="317">
        <f t="shared" si="11"/>
        <v>0</v>
      </c>
      <c r="V51" s="279"/>
      <c r="W51" s="280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</row>
    <row r="52" spans="1:108" s="278" customFormat="1" ht="21.95" customHeight="1" x14ac:dyDescent="0.25">
      <c r="A52" s="361">
        <v>37</v>
      </c>
      <c r="B52" s="358"/>
      <c r="C52" s="383">
        <v>4007772</v>
      </c>
      <c r="D52" s="355" t="s">
        <v>331</v>
      </c>
      <c r="E52" s="7">
        <v>112</v>
      </c>
      <c r="F52" s="296" t="s">
        <v>303</v>
      </c>
      <c r="G52" s="290">
        <v>613333</v>
      </c>
      <c r="H52" s="290">
        <v>613333</v>
      </c>
      <c r="I52" s="290">
        <v>613333</v>
      </c>
      <c r="J52" s="290">
        <v>613333</v>
      </c>
      <c r="K52" s="290">
        <v>613333</v>
      </c>
      <c r="L52" s="290">
        <v>613333</v>
      </c>
      <c r="M52" s="290">
        <v>613333</v>
      </c>
      <c r="N52" s="290">
        <v>613333</v>
      </c>
      <c r="O52" s="290">
        <v>613333</v>
      </c>
      <c r="P52" s="290">
        <v>613333</v>
      </c>
      <c r="Q52" s="290">
        <v>613333</v>
      </c>
      <c r="R52" s="290">
        <v>613333</v>
      </c>
      <c r="S52" s="258">
        <f t="shared" si="10"/>
        <v>7359996</v>
      </c>
      <c r="T52" s="259">
        <f t="shared" si="7"/>
        <v>613333</v>
      </c>
      <c r="U52" s="317">
        <f t="shared" si="11"/>
        <v>7973329</v>
      </c>
      <c r="V52" s="279"/>
      <c r="W52" s="280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</row>
    <row r="53" spans="1:108" s="278" customFormat="1" ht="21.95" customHeight="1" x14ac:dyDescent="0.25">
      <c r="A53" s="362"/>
      <c r="B53" s="359"/>
      <c r="C53" s="384"/>
      <c r="D53" s="356"/>
      <c r="E53" s="274">
        <v>113</v>
      </c>
      <c r="F53" s="298" t="s">
        <v>19</v>
      </c>
      <c r="G53" s="291">
        <v>386667</v>
      </c>
      <c r="H53" s="291">
        <v>386667</v>
      </c>
      <c r="I53" s="291">
        <v>386667</v>
      </c>
      <c r="J53" s="291">
        <v>386667</v>
      </c>
      <c r="K53" s="291">
        <v>386667</v>
      </c>
      <c r="L53" s="291">
        <v>386667</v>
      </c>
      <c r="M53" s="291">
        <v>386667</v>
      </c>
      <c r="N53" s="291">
        <v>386667</v>
      </c>
      <c r="O53" s="291">
        <v>386667</v>
      </c>
      <c r="P53" s="291">
        <v>386667</v>
      </c>
      <c r="Q53" s="291">
        <v>386667</v>
      </c>
      <c r="R53" s="291">
        <v>386667</v>
      </c>
      <c r="S53" s="258">
        <f t="shared" si="10"/>
        <v>4640004</v>
      </c>
      <c r="T53" s="259">
        <f t="shared" si="7"/>
        <v>386667</v>
      </c>
      <c r="U53" s="317">
        <f t="shared" si="11"/>
        <v>5026671</v>
      </c>
      <c r="V53" s="279"/>
      <c r="W53" s="280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</row>
    <row r="54" spans="1:108" s="278" customFormat="1" ht="21.95" customHeight="1" thickBot="1" x14ac:dyDescent="0.3">
      <c r="A54" s="363"/>
      <c r="B54" s="360"/>
      <c r="C54" s="385"/>
      <c r="D54" s="357"/>
      <c r="E54" s="267">
        <v>232</v>
      </c>
      <c r="F54" s="297" t="s">
        <v>20</v>
      </c>
      <c r="G54" s="291">
        <v>0</v>
      </c>
      <c r="H54" s="291">
        <v>0</v>
      </c>
      <c r="I54" s="291">
        <v>0</v>
      </c>
      <c r="J54" s="291">
        <v>0</v>
      </c>
      <c r="K54" s="291">
        <v>0</v>
      </c>
      <c r="L54" s="291">
        <v>0</v>
      </c>
      <c r="M54" s="291">
        <v>0</v>
      </c>
      <c r="N54" s="291">
        <v>0</v>
      </c>
      <c r="O54" s="291">
        <v>0</v>
      </c>
      <c r="P54" s="291">
        <v>0</v>
      </c>
      <c r="Q54" s="291">
        <v>0</v>
      </c>
      <c r="R54" s="291" t="s">
        <v>305</v>
      </c>
      <c r="S54" s="258">
        <f t="shared" si="10"/>
        <v>0</v>
      </c>
      <c r="T54" s="259">
        <f t="shared" si="7"/>
        <v>0</v>
      </c>
      <c r="U54" s="328">
        <f t="shared" si="11"/>
        <v>0</v>
      </c>
      <c r="V54" s="279"/>
      <c r="W54" s="280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</row>
    <row r="55" spans="1:108" s="278" customFormat="1" ht="21.95" customHeight="1" x14ac:dyDescent="0.25">
      <c r="A55" s="361">
        <v>38</v>
      </c>
      <c r="B55" s="327"/>
      <c r="C55" s="364">
        <v>6056632</v>
      </c>
      <c r="D55" s="367" t="s">
        <v>332</v>
      </c>
      <c r="E55" s="7">
        <v>112</v>
      </c>
      <c r="F55" s="296" t="s">
        <v>303</v>
      </c>
      <c r="G55" s="290">
        <v>613333</v>
      </c>
      <c r="H55" s="290">
        <v>613333</v>
      </c>
      <c r="I55" s="290">
        <v>613333</v>
      </c>
      <c r="J55" s="290">
        <v>613333</v>
      </c>
      <c r="K55" s="290">
        <v>613333</v>
      </c>
      <c r="L55" s="290">
        <v>613333</v>
      </c>
      <c r="M55" s="290">
        <v>613333</v>
      </c>
      <c r="N55" s="290">
        <v>613333</v>
      </c>
      <c r="O55" s="290">
        <v>613333</v>
      </c>
      <c r="P55" s="290">
        <v>613333</v>
      </c>
      <c r="Q55" s="290">
        <v>613333</v>
      </c>
      <c r="R55" s="290">
        <v>613333</v>
      </c>
      <c r="S55" s="258">
        <f t="shared" si="10"/>
        <v>7359996</v>
      </c>
      <c r="T55" s="259">
        <f t="shared" si="7"/>
        <v>613333</v>
      </c>
      <c r="U55" s="328">
        <f t="shared" si="11"/>
        <v>7973329</v>
      </c>
      <c r="V55" s="279"/>
      <c r="W55" s="280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</row>
    <row r="56" spans="1:108" s="278" customFormat="1" ht="21.95" customHeight="1" x14ac:dyDescent="0.25">
      <c r="A56" s="362"/>
      <c r="B56" s="327"/>
      <c r="C56" s="365"/>
      <c r="D56" s="356"/>
      <c r="E56" s="274">
        <v>113</v>
      </c>
      <c r="F56" s="298" t="s">
        <v>19</v>
      </c>
      <c r="G56" s="291">
        <v>386667</v>
      </c>
      <c r="H56" s="291">
        <v>386667</v>
      </c>
      <c r="I56" s="291">
        <v>386667</v>
      </c>
      <c r="J56" s="291">
        <v>386667</v>
      </c>
      <c r="K56" s="291">
        <v>386667</v>
      </c>
      <c r="L56" s="291">
        <v>386667</v>
      </c>
      <c r="M56" s="291">
        <v>386667</v>
      </c>
      <c r="N56" s="291">
        <v>386667</v>
      </c>
      <c r="O56" s="291">
        <v>386667</v>
      </c>
      <c r="P56" s="291">
        <v>386667</v>
      </c>
      <c r="Q56" s="291">
        <v>386667</v>
      </c>
      <c r="R56" s="291">
        <v>386667</v>
      </c>
      <c r="S56" s="258">
        <f t="shared" si="10"/>
        <v>4640004</v>
      </c>
      <c r="T56" s="259">
        <f t="shared" si="7"/>
        <v>386667</v>
      </c>
      <c r="U56" s="328">
        <f t="shared" si="11"/>
        <v>5026671</v>
      </c>
      <c r="V56" s="279"/>
      <c r="W56" s="280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B56" s="281"/>
      <c r="DC56" s="281"/>
      <c r="DD56" s="281"/>
    </row>
    <row r="57" spans="1:108" s="278" customFormat="1" ht="21.95" customHeight="1" thickBot="1" x14ac:dyDescent="0.3">
      <c r="A57" s="363"/>
      <c r="B57" s="327"/>
      <c r="C57" s="366"/>
      <c r="D57" s="368"/>
      <c r="E57" s="267">
        <v>232</v>
      </c>
      <c r="F57" s="297" t="s">
        <v>20</v>
      </c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0"/>
      <c r="S57" s="258"/>
      <c r="T57" s="259">
        <f t="shared" si="7"/>
        <v>0</v>
      </c>
      <c r="U57" s="328"/>
      <c r="V57" s="279"/>
      <c r="W57" s="280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B57" s="281"/>
      <c r="DC57" s="281"/>
      <c r="DD57" s="281"/>
    </row>
    <row r="58" spans="1:108" s="278" customFormat="1" ht="21.95" customHeight="1" x14ac:dyDescent="0.25">
      <c r="A58" s="361">
        <v>39</v>
      </c>
      <c r="B58" s="358"/>
      <c r="C58" s="383">
        <v>3499511</v>
      </c>
      <c r="D58" s="355" t="s">
        <v>333</v>
      </c>
      <c r="E58" s="7">
        <v>112</v>
      </c>
      <c r="F58" s="296" t="s">
        <v>303</v>
      </c>
      <c r="G58" s="290">
        <v>613333</v>
      </c>
      <c r="H58" s="290">
        <v>613333</v>
      </c>
      <c r="I58" s="290">
        <v>613333</v>
      </c>
      <c r="J58" s="290">
        <v>613333</v>
      </c>
      <c r="K58" s="290">
        <v>613333</v>
      </c>
      <c r="L58" s="290">
        <v>613333</v>
      </c>
      <c r="M58" s="290">
        <v>613333</v>
      </c>
      <c r="N58" s="290">
        <v>613333</v>
      </c>
      <c r="O58" s="290">
        <v>613333</v>
      </c>
      <c r="P58" s="290">
        <v>613333</v>
      </c>
      <c r="Q58" s="290">
        <v>613333</v>
      </c>
      <c r="R58" s="290">
        <v>613333</v>
      </c>
      <c r="S58" s="258">
        <f t="shared" si="10"/>
        <v>7359996</v>
      </c>
      <c r="T58" s="259">
        <f t="shared" si="7"/>
        <v>613333</v>
      </c>
      <c r="U58" s="317">
        <f t="shared" si="11"/>
        <v>7973329</v>
      </c>
      <c r="V58" s="279"/>
      <c r="W58" s="280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</row>
    <row r="59" spans="1:108" s="278" customFormat="1" ht="21.95" customHeight="1" x14ac:dyDescent="0.25">
      <c r="A59" s="362"/>
      <c r="B59" s="359"/>
      <c r="C59" s="384"/>
      <c r="D59" s="356"/>
      <c r="E59" s="274">
        <v>113</v>
      </c>
      <c r="F59" s="298" t="s">
        <v>19</v>
      </c>
      <c r="G59" s="291">
        <v>386667</v>
      </c>
      <c r="H59" s="291">
        <v>386667</v>
      </c>
      <c r="I59" s="291">
        <v>386667</v>
      </c>
      <c r="J59" s="291">
        <v>386667</v>
      </c>
      <c r="K59" s="291">
        <v>386667</v>
      </c>
      <c r="L59" s="291">
        <v>386667</v>
      </c>
      <c r="M59" s="291">
        <v>386667</v>
      </c>
      <c r="N59" s="291">
        <v>386667</v>
      </c>
      <c r="O59" s="291">
        <v>386667</v>
      </c>
      <c r="P59" s="291">
        <v>386667</v>
      </c>
      <c r="Q59" s="291">
        <v>386667</v>
      </c>
      <c r="R59" s="291">
        <v>386667</v>
      </c>
      <c r="S59" s="258">
        <f t="shared" si="10"/>
        <v>4640004</v>
      </c>
      <c r="T59" s="259">
        <f t="shared" si="7"/>
        <v>386667</v>
      </c>
      <c r="U59" s="317">
        <f t="shared" si="11"/>
        <v>5026671</v>
      </c>
      <c r="V59" s="279"/>
      <c r="W59" s="280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1"/>
      <c r="CC59" s="281"/>
      <c r="CD59" s="281"/>
      <c r="CE59" s="281"/>
      <c r="CF59" s="281"/>
      <c r="CG59" s="281"/>
      <c r="CH59" s="281"/>
      <c r="CI59" s="281"/>
      <c r="CJ59" s="281"/>
      <c r="CK59" s="281"/>
      <c r="CL59" s="281"/>
      <c r="CM59" s="281"/>
      <c r="CN59" s="281"/>
      <c r="CO59" s="281"/>
      <c r="CP59" s="281"/>
      <c r="CQ59" s="281"/>
      <c r="CR59" s="281"/>
      <c r="CS59" s="281"/>
      <c r="CT59" s="281"/>
      <c r="CU59" s="281"/>
      <c r="CV59" s="281"/>
      <c r="CW59" s="281"/>
      <c r="CX59" s="281"/>
      <c r="CY59" s="281"/>
      <c r="CZ59" s="281"/>
      <c r="DA59" s="281"/>
      <c r="DB59" s="281"/>
      <c r="DC59" s="281"/>
      <c r="DD59" s="281"/>
    </row>
    <row r="60" spans="1:108" s="278" customFormat="1" ht="21.95" customHeight="1" thickBot="1" x14ac:dyDescent="0.3">
      <c r="A60" s="363"/>
      <c r="B60" s="360"/>
      <c r="C60" s="385"/>
      <c r="D60" s="357"/>
      <c r="E60" s="267">
        <v>232</v>
      </c>
      <c r="F60" s="297" t="s">
        <v>20</v>
      </c>
      <c r="G60" s="291">
        <v>0</v>
      </c>
      <c r="H60" s="291">
        <v>0</v>
      </c>
      <c r="I60" s="291">
        <v>0</v>
      </c>
      <c r="J60" s="291">
        <v>0</v>
      </c>
      <c r="K60" s="291">
        <v>0</v>
      </c>
      <c r="L60" s="291">
        <v>0</v>
      </c>
      <c r="M60" s="291">
        <v>0</v>
      </c>
      <c r="N60" s="291">
        <v>0</v>
      </c>
      <c r="O60" s="291">
        <v>0</v>
      </c>
      <c r="P60" s="291">
        <v>0</v>
      </c>
      <c r="Q60" s="291">
        <v>0</v>
      </c>
      <c r="R60" s="291" t="s">
        <v>305</v>
      </c>
      <c r="S60" s="258">
        <f t="shared" si="10"/>
        <v>0</v>
      </c>
      <c r="T60" s="259">
        <f t="shared" si="7"/>
        <v>0</v>
      </c>
      <c r="U60" s="317">
        <f t="shared" si="11"/>
        <v>0</v>
      </c>
      <c r="V60" s="279"/>
      <c r="W60" s="280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1"/>
      <c r="CC60" s="281"/>
      <c r="CD60" s="281"/>
      <c r="CE60" s="281"/>
      <c r="CF60" s="281"/>
      <c r="CG60" s="281"/>
      <c r="CH60" s="281"/>
      <c r="CI60" s="281"/>
      <c r="CJ60" s="281"/>
      <c r="CK60" s="281"/>
      <c r="CL60" s="281"/>
      <c r="CM60" s="281"/>
      <c r="CN60" s="281"/>
      <c r="CO60" s="281"/>
      <c r="CP60" s="281"/>
      <c r="CQ60" s="281"/>
      <c r="CR60" s="281"/>
      <c r="CS60" s="281"/>
      <c r="CT60" s="281"/>
      <c r="CU60" s="281"/>
      <c r="CV60" s="281"/>
      <c r="CW60" s="281"/>
      <c r="CX60" s="281"/>
      <c r="CY60" s="281"/>
      <c r="CZ60" s="281"/>
      <c r="DA60" s="281"/>
      <c r="DB60" s="281"/>
      <c r="DC60" s="281"/>
      <c r="DD60" s="281"/>
    </row>
    <row r="61" spans="1:108" s="278" customFormat="1" ht="21.95" customHeight="1" x14ac:dyDescent="0.25">
      <c r="A61" s="361">
        <v>40</v>
      </c>
      <c r="B61" s="358"/>
      <c r="C61" s="383">
        <v>3991645</v>
      </c>
      <c r="D61" s="355" t="s">
        <v>334</v>
      </c>
      <c r="E61" s="7">
        <v>112</v>
      </c>
      <c r="F61" s="296" t="s">
        <v>303</v>
      </c>
      <c r="G61" s="290">
        <v>613333</v>
      </c>
      <c r="H61" s="290">
        <v>613333</v>
      </c>
      <c r="I61" s="290">
        <v>613333</v>
      </c>
      <c r="J61" s="290">
        <v>613333</v>
      </c>
      <c r="K61" s="290">
        <v>613333</v>
      </c>
      <c r="L61" s="290">
        <v>613333</v>
      </c>
      <c r="M61" s="290">
        <v>613333</v>
      </c>
      <c r="N61" s="290">
        <v>613333</v>
      </c>
      <c r="O61" s="290">
        <v>613333</v>
      </c>
      <c r="P61" s="290">
        <v>613333</v>
      </c>
      <c r="Q61" s="290">
        <v>613333</v>
      </c>
      <c r="R61" s="290">
        <v>613333</v>
      </c>
      <c r="S61" s="258">
        <f t="shared" si="10"/>
        <v>7359996</v>
      </c>
      <c r="T61" s="259">
        <f t="shared" si="7"/>
        <v>613333</v>
      </c>
      <c r="U61" s="317">
        <f t="shared" si="11"/>
        <v>7973329</v>
      </c>
      <c r="V61" s="279"/>
      <c r="W61" s="280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1"/>
      <c r="AP61" s="281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1"/>
      <c r="BC61" s="281"/>
      <c r="BD61" s="281"/>
      <c r="BE61" s="281"/>
      <c r="BF61" s="281"/>
      <c r="BG61" s="281"/>
      <c r="BH61" s="281"/>
      <c r="BI61" s="281"/>
      <c r="BJ61" s="281"/>
      <c r="BK61" s="281"/>
      <c r="BL61" s="281"/>
      <c r="BM61" s="281"/>
      <c r="BN61" s="281"/>
      <c r="BO61" s="281"/>
      <c r="BP61" s="281"/>
      <c r="BQ61" s="281"/>
      <c r="BR61" s="281"/>
      <c r="BS61" s="281"/>
      <c r="BT61" s="281"/>
      <c r="BU61" s="281"/>
      <c r="BV61" s="281"/>
      <c r="BW61" s="281"/>
      <c r="BX61" s="281"/>
      <c r="BY61" s="281"/>
      <c r="BZ61" s="281"/>
      <c r="CA61" s="281"/>
      <c r="CB61" s="281"/>
      <c r="CC61" s="281"/>
      <c r="CD61" s="281"/>
      <c r="CE61" s="281"/>
      <c r="CF61" s="281"/>
      <c r="CG61" s="281"/>
      <c r="CH61" s="281"/>
      <c r="CI61" s="281"/>
      <c r="CJ61" s="281"/>
      <c r="CK61" s="281"/>
      <c r="CL61" s="281"/>
      <c r="CM61" s="281"/>
      <c r="CN61" s="281"/>
      <c r="CO61" s="281"/>
      <c r="CP61" s="281"/>
      <c r="CQ61" s="281"/>
      <c r="CR61" s="281"/>
      <c r="CS61" s="281"/>
      <c r="CT61" s="281"/>
      <c r="CU61" s="281"/>
      <c r="CV61" s="281"/>
      <c r="CW61" s="281"/>
      <c r="CX61" s="281"/>
      <c r="CY61" s="281"/>
      <c r="CZ61" s="281"/>
      <c r="DA61" s="281"/>
      <c r="DB61" s="281"/>
      <c r="DC61" s="281"/>
      <c r="DD61" s="281"/>
    </row>
    <row r="62" spans="1:108" s="278" customFormat="1" ht="21.95" customHeight="1" x14ac:dyDescent="0.25">
      <c r="A62" s="362"/>
      <c r="B62" s="359"/>
      <c r="C62" s="384"/>
      <c r="D62" s="356"/>
      <c r="E62" s="274">
        <v>113</v>
      </c>
      <c r="F62" s="298" t="s">
        <v>19</v>
      </c>
      <c r="G62" s="291">
        <v>386667</v>
      </c>
      <c r="H62" s="291">
        <v>386667</v>
      </c>
      <c r="I62" s="291">
        <v>386667</v>
      </c>
      <c r="J62" s="291">
        <v>386667</v>
      </c>
      <c r="K62" s="291">
        <v>386667</v>
      </c>
      <c r="L62" s="291">
        <v>386667</v>
      </c>
      <c r="M62" s="291">
        <v>386667</v>
      </c>
      <c r="N62" s="291">
        <v>386667</v>
      </c>
      <c r="O62" s="291">
        <v>386667</v>
      </c>
      <c r="P62" s="291">
        <v>386667</v>
      </c>
      <c r="Q62" s="291">
        <v>386667</v>
      </c>
      <c r="R62" s="291">
        <v>386667</v>
      </c>
      <c r="S62" s="258">
        <f t="shared" si="10"/>
        <v>4640004</v>
      </c>
      <c r="T62" s="259">
        <f t="shared" si="7"/>
        <v>386667</v>
      </c>
      <c r="U62" s="317">
        <f t="shared" si="11"/>
        <v>5026671</v>
      </c>
      <c r="V62" s="279"/>
      <c r="W62" s="280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  <c r="CS62" s="281"/>
      <c r="CT62" s="281"/>
      <c r="CU62" s="281"/>
      <c r="CV62" s="281"/>
      <c r="CW62" s="281"/>
      <c r="CX62" s="281"/>
      <c r="CY62" s="281"/>
      <c r="CZ62" s="281"/>
      <c r="DA62" s="281"/>
      <c r="DB62" s="281"/>
      <c r="DC62" s="281"/>
      <c r="DD62" s="281"/>
    </row>
    <row r="63" spans="1:108" s="278" customFormat="1" ht="24" customHeight="1" thickBot="1" x14ac:dyDescent="0.3">
      <c r="A63" s="363"/>
      <c r="B63" s="360"/>
      <c r="C63" s="385"/>
      <c r="D63" s="357"/>
      <c r="E63" s="267">
        <v>232</v>
      </c>
      <c r="F63" s="297" t="s">
        <v>20</v>
      </c>
      <c r="G63" s="291">
        <v>0</v>
      </c>
      <c r="H63" s="291">
        <v>0</v>
      </c>
      <c r="I63" s="291">
        <v>0</v>
      </c>
      <c r="J63" s="291">
        <v>0</v>
      </c>
      <c r="K63" s="291">
        <v>0</v>
      </c>
      <c r="L63" s="291">
        <v>0</v>
      </c>
      <c r="M63" s="291">
        <v>0</v>
      </c>
      <c r="N63" s="291">
        <v>0</v>
      </c>
      <c r="O63" s="291">
        <v>0</v>
      </c>
      <c r="P63" s="291">
        <v>0</v>
      </c>
      <c r="Q63" s="291">
        <v>0</v>
      </c>
      <c r="R63" s="291" t="s">
        <v>305</v>
      </c>
      <c r="S63" s="258">
        <f t="shared" si="10"/>
        <v>0</v>
      </c>
      <c r="T63" s="259">
        <f t="shared" si="7"/>
        <v>0</v>
      </c>
      <c r="U63" s="317">
        <f t="shared" si="11"/>
        <v>0</v>
      </c>
      <c r="V63" s="279"/>
      <c r="W63" s="280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281"/>
      <c r="BC63" s="281"/>
      <c r="BD63" s="281"/>
      <c r="BE63" s="281"/>
      <c r="BF63" s="281"/>
      <c r="BG63" s="281"/>
      <c r="BH63" s="281"/>
      <c r="BI63" s="281"/>
      <c r="BJ63" s="281"/>
      <c r="BK63" s="281"/>
      <c r="BL63" s="281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</row>
    <row r="64" spans="1:108" s="278" customFormat="1" ht="24" customHeight="1" x14ac:dyDescent="0.25">
      <c r="A64" s="341">
        <v>41</v>
      </c>
      <c r="B64" s="342"/>
      <c r="C64" s="364">
        <v>948634</v>
      </c>
      <c r="D64" s="367" t="s">
        <v>336</v>
      </c>
      <c r="E64" s="7">
        <v>112</v>
      </c>
      <c r="F64" s="296" t="s">
        <v>303</v>
      </c>
      <c r="G64" s="290">
        <v>613333</v>
      </c>
      <c r="H64" s="290">
        <v>613333</v>
      </c>
      <c r="I64" s="290">
        <v>613333</v>
      </c>
      <c r="J64" s="290">
        <v>613333</v>
      </c>
      <c r="K64" s="290">
        <v>613333</v>
      </c>
      <c r="L64" s="290">
        <v>613333</v>
      </c>
      <c r="M64" s="290">
        <v>613333</v>
      </c>
      <c r="N64" s="290">
        <v>613333</v>
      </c>
      <c r="O64" s="290">
        <v>613333</v>
      </c>
      <c r="P64" s="290"/>
      <c r="Q64" s="290"/>
      <c r="R64" s="290"/>
      <c r="S64" s="258">
        <v>5519997</v>
      </c>
      <c r="T64" s="259">
        <v>459999</v>
      </c>
      <c r="U64" s="343">
        <v>5979996</v>
      </c>
      <c r="V64" s="279"/>
      <c r="W64" s="280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</row>
    <row r="65" spans="1:108" s="278" customFormat="1" ht="24" customHeight="1" x14ac:dyDescent="0.25">
      <c r="A65" s="341">
        <v>42</v>
      </c>
      <c r="B65" s="342"/>
      <c r="C65" s="365"/>
      <c r="D65" s="356"/>
      <c r="E65" s="274">
        <v>113</v>
      </c>
      <c r="F65" s="298" t="s">
        <v>19</v>
      </c>
      <c r="G65" s="291">
        <v>386667</v>
      </c>
      <c r="H65" s="291">
        <v>386667</v>
      </c>
      <c r="I65" s="291">
        <v>386667</v>
      </c>
      <c r="J65" s="291">
        <v>386667</v>
      </c>
      <c r="K65" s="291">
        <v>386667</v>
      </c>
      <c r="L65" s="291">
        <v>386667</v>
      </c>
      <c r="M65" s="291">
        <v>386667</v>
      </c>
      <c r="N65" s="291">
        <v>386667</v>
      </c>
      <c r="O65" s="291">
        <v>386667</v>
      </c>
      <c r="P65" s="291"/>
      <c r="Q65" s="291"/>
      <c r="R65" s="291"/>
      <c r="S65" s="258">
        <v>3480003</v>
      </c>
      <c r="T65" s="259">
        <v>289998</v>
      </c>
      <c r="U65" s="343">
        <v>3770001</v>
      </c>
      <c r="V65" s="279"/>
      <c r="W65" s="280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</row>
    <row r="66" spans="1:108" s="278" customFormat="1" ht="24" customHeight="1" thickBot="1" x14ac:dyDescent="0.3">
      <c r="A66" s="341">
        <v>43</v>
      </c>
      <c r="B66" s="342"/>
      <c r="C66" s="366"/>
      <c r="D66" s="368"/>
      <c r="E66" s="267">
        <v>232</v>
      </c>
      <c r="F66" s="297" t="s">
        <v>20</v>
      </c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58"/>
      <c r="T66" s="259"/>
      <c r="U66" s="343"/>
      <c r="V66" s="279"/>
      <c r="W66" s="280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</row>
    <row r="67" spans="1:108" s="278" customFormat="1" ht="24" customHeight="1" x14ac:dyDescent="0.25">
      <c r="A67" s="361">
        <v>44</v>
      </c>
      <c r="B67" s="302"/>
      <c r="C67" s="383">
        <v>4983816</v>
      </c>
      <c r="D67" s="355" t="s">
        <v>335</v>
      </c>
      <c r="E67" s="7">
        <v>112</v>
      </c>
      <c r="F67" s="296" t="s">
        <v>303</v>
      </c>
      <c r="G67" s="290">
        <v>613333</v>
      </c>
      <c r="H67" s="290">
        <v>613333</v>
      </c>
      <c r="I67" s="290">
        <v>613333</v>
      </c>
      <c r="J67" s="290">
        <v>613333</v>
      </c>
      <c r="K67" s="290">
        <v>613333</v>
      </c>
      <c r="L67" s="290">
        <v>613333</v>
      </c>
      <c r="M67" s="290">
        <v>613333</v>
      </c>
      <c r="N67" s="290">
        <v>613333</v>
      </c>
      <c r="O67" s="290">
        <v>613333</v>
      </c>
      <c r="P67" s="290">
        <v>613333</v>
      </c>
      <c r="Q67" s="290">
        <v>613333</v>
      </c>
      <c r="R67" s="290">
        <v>613333</v>
      </c>
      <c r="S67" s="258">
        <f t="shared" si="10"/>
        <v>7359996</v>
      </c>
      <c r="T67" s="259">
        <f t="shared" si="7"/>
        <v>613333</v>
      </c>
      <c r="U67" s="317">
        <f t="shared" si="11"/>
        <v>7973329</v>
      </c>
      <c r="V67" s="279"/>
      <c r="W67" s="280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1"/>
      <c r="CC67" s="281"/>
      <c r="CD67" s="281"/>
      <c r="CE67" s="281"/>
      <c r="CF67" s="281"/>
      <c r="CG67" s="281"/>
      <c r="CH67" s="281"/>
      <c r="CI67" s="281"/>
      <c r="CJ67" s="281"/>
      <c r="CK67" s="281"/>
      <c r="CL67" s="281"/>
      <c r="CM67" s="281"/>
      <c r="CN67" s="281"/>
      <c r="CO67" s="281"/>
      <c r="CP67" s="281"/>
      <c r="CQ67" s="281"/>
      <c r="CR67" s="281"/>
      <c r="CS67" s="281"/>
      <c r="CT67" s="281"/>
      <c r="CU67" s="281"/>
      <c r="CV67" s="281"/>
      <c r="CW67" s="281"/>
      <c r="CX67" s="281"/>
      <c r="CY67" s="281"/>
      <c r="CZ67" s="281"/>
      <c r="DA67" s="281"/>
      <c r="DB67" s="281"/>
      <c r="DC67" s="281"/>
      <c r="DD67" s="281"/>
    </row>
    <row r="68" spans="1:108" s="278" customFormat="1" ht="24" customHeight="1" x14ac:dyDescent="0.25">
      <c r="A68" s="362"/>
      <c r="B68" s="302"/>
      <c r="C68" s="384"/>
      <c r="D68" s="356"/>
      <c r="E68" s="274">
        <v>113</v>
      </c>
      <c r="F68" s="298" t="s">
        <v>19</v>
      </c>
      <c r="G68" s="291">
        <v>386667</v>
      </c>
      <c r="H68" s="291">
        <v>386667</v>
      </c>
      <c r="I68" s="291">
        <v>386667</v>
      </c>
      <c r="J68" s="291">
        <v>386667</v>
      </c>
      <c r="K68" s="291">
        <v>386667</v>
      </c>
      <c r="L68" s="291">
        <v>386667</v>
      </c>
      <c r="M68" s="291">
        <v>386667</v>
      </c>
      <c r="N68" s="291">
        <v>386667</v>
      </c>
      <c r="O68" s="291">
        <v>386667</v>
      </c>
      <c r="P68" s="291">
        <v>386667</v>
      </c>
      <c r="Q68" s="291">
        <v>386667</v>
      </c>
      <c r="R68" s="291">
        <v>386667</v>
      </c>
      <c r="S68" s="258">
        <f t="shared" si="10"/>
        <v>4640004</v>
      </c>
      <c r="T68" s="259">
        <f t="shared" si="7"/>
        <v>386667</v>
      </c>
      <c r="U68" s="317">
        <f t="shared" si="11"/>
        <v>5026671</v>
      </c>
      <c r="V68" s="279"/>
      <c r="W68" s="280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</row>
    <row r="69" spans="1:108" s="278" customFormat="1" ht="24" customHeight="1" thickBot="1" x14ac:dyDescent="0.3">
      <c r="A69" s="363"/>
      <c r="B69" s="302"/>
      <c r="C69" s="384"/>
      <c r="D69" s="356"/>
      <c r="E69" s="267">
        <v>232</v>
      </c>
      <c r="F69" s="297" t="s">
        <v>20</v>
      </c>
      <c r="G69" s="291">
        <v>0</v>
      </c>
      <c r="H69" s="291">
        <v>0</v>
      </c>
      <c r="I69" s="291">
        <v>0</v>
      </c>
      <c r="J69" s="291">
        <v>0</v>
      </c>
      <c r="K69" s="291">
        <v>0</v>
      </c>
      <c r="L69" s="291">
        <v>0</v>
      </c>
      <c r="M69" s="291">
        <v>0</v>
      </c>
      <c r="N69" s="291">
        <v>0</v>
      </c>
      <c r="O69" s="291">
        <v>0</v>
      </c>
      <c r="P69" s="291">
        <v>0</v>
      </c>
      <c r="Q69" s="291">
        <v>0</v>
      </c>
      <c r="R69" s="291" t="s">
        <v>305</v>
      </c>
      <c r="S69" s="258">
        <f t="shared" si="10"/>
        <v>0</v>
      </c>
      <c r="T69" s="259">
        <f t="shared" si="7"/>
        <v>0</v>
      </c>
      <c r="U69" s="328">
        <f t="shared" si="11"/>
        <v>0</v>
      </c>
      <c r="V69" s="279"/>
      <c r="W69" s="280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1"/>
      <c r="CC69" s="281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</row>
    <row r="70" spans="1:108" s="256" customFormat="1" ht="28.5" customHeight="1" x14ac:dyDescent="0.5">
      <c r="A70" s="352" t="s">
        <v>304</v>
      </c>
      <c r="B70" s="353"/>
      <c r="C70" s="353"/>
      <c r="D70" s="353"/>
      <c r="E70" s="353"/>
      <c r="F70" s="354"/>
      <c r="G70" s="254">
        <f t="shared" ref="G70:T70" si="12">SUM(G7:G69)</f>
        <v>84900000</v>
      </c>
      <c r="H70" s="254">
        <f t="shared" si="12"/>
        <v>84900000</v>
      </c>
      <c r="I70" s="254">
        <f t="shared" si="12"/>
        <v>84900000</v>
      </c>
      <c r="J70" s="254">
        <f t="shared" si="12"/>
        <v>84900000</v>
      </c>
      <c r="K70" s="254">
        <f t="shared" si="12"/>
        <v>83400000</v>
      </c>
      <c r="L70" s="254">
        <f t="shared" si="12"/>
        <v>83400000</v>
      </c>
      <c r="M70" s="254">
        <f t="shared" si="12"/>
        <v>85900000</v>
      </c>
      <c r="N70" s="254">
        <f t="shared" si="12"/>
        <v>80900000</v>
      </c>
      <c r="O70" s="254">
        <f t="shared" si="12"/>
        <v>80500000</v>
      </c>
      <c r="P70" s="254">
        <f t="shared" si="12"/>
        <v>78900000</v>
      </c>
      <c r="Q70" s="254">
        <f t="shared" si="12"/>
        <v>75400000</v>
      </c>
      <c r="R70" s="254">
        <f t="shared" si="12"/>
        <v>75400000</v>
      </c>
      <c r="S70" s="254">
        <f t="shared" si="12"/>
        <v>974400000</v>
      </c>
      <c r="T70" s="254">
        <f t="shared" si="12"/>
        <v>81449994</v>
      </c>
      <c r="U70" s="255"/>
      <c r="V70" s="323"/>
      <c r="W70" s="324"/>
      <c r="X70" s="325"/>
      <c r="Y70" s="325"/>
      <c r="Z70" s="325"/>
      <c r="AA70" s="325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5"/>
      <c r="AS70" s="325"/>
      <c r="AT70" s="325"/>
      <c r="AU70" s="325"/>
      <c r="AV70" s="325"/>
      <c r="AW70" s="325"/>
      <c r="AX70" s="325"/>
      <c r="AY70" s="325"/>
      <c r="AZ70" s="325"/>
      <c r="BA70" s="325"/>
      <c r="BB70" s="325"/>
      <c r="BC70" s="325"/>
      <c r="BD70" s="325"/>
      <c r="BE70" s="325"/>
      <c r="BF70" s="325"/>
      <c r="BG70" s="325"/>
      <c r="BH70" s="325"/>
      <c r="BI70" s="325"/>
      <c r="BJ70" s="325"/>
      <c r="BK70" s="325"/>
      <c r="BL70" s="325"/>
      <c r="BM70" s="325"/>
      <c r="BN70" s="325"/>
      <c r="BO70" s="325"/>
      <c r="BP70" s="325"/>
      <c r="BQ70" s="325"/>
      <c r="BR70" s="325"/>
      <c r="BS70" s="325"/>
      <c r="BT70" s="325"/>
      <c r="BU70" s="325"/>
      <c r="BV70" s="325"/>
      <c r="BW70" s="325"/>
      <c r="BX70" s="325"/>
      <c r="BY70" s="325"/>
      <c r="BZ70" s="325"/>
      <c r="CA70" s="325"/>
      <c r="CB70" s="325"/>
      <c r="CC70" s="325"/>
      <c r="CD70" s="325"/>
      <c r="CE70" s="325"/>
      <c r="CF70" s="325"/>
      <c r="CG70" s="325"/>
      <c r="CH70" s="325"/>
      <c r="CI70" s="325"/>
      <c r="CJ70" s="325"/>
      <c r="CK70" s="325"/>
      <c r="CL70" s="325"/>
      <c r="CM70" s="325"/>
      <c r="CN70" s="325"/>
      <c r="CO70" s="325"/>
      <c r="CP70" s="325"/>
      <c r="CQ70" s="325"/>
      <c r="CR70" s="325"/>
      <c r="CS70" s="325"/>
      <c r="CT70" s="325"/>
      <c r="CU70" s="325"/>
      <c r="CV70" s="325"/>
      <c r="CW70" s="325"/>
      <c r="CX70" s="325"/>
      <c r="CY70" s="325"/>
      <c r="CZ70" s="325"/>
      <c r="DA70" s="325"/>
      <c r="DB70" s="325"/>
      <c r="DC70" s="325"/>
      <c r="DD70" s="325"/>
    </row>
    <row r="71" spans="1:108" s="3" customFormat="1" ht="28.5" customHeight="1" x14ac:dyDescent="0.3">
      <c r="A71" s="4"/>
      <c r="B71" s="176"/>
      <c r="C71" s="305"/>
      <c r="D71" s="6"/>
      <c r="E71" s="5"/>
      <c r="F71" s="299"/>
      <c r="G71" s="24"/>
      <c r="H71" s="15"/>
      <c r="I71" s="16"/>
      <c r="J71" s="16"/>
      <c r="K71" s="16"/>
      <c r="L71" s="17"/>
      <c r="M71" s="17"/>
      <c r="N71" s="17"/>
      <c r="O71" s="17"/>
      <c r="P71" s="17"/>
      <c r="Q71" s="18"/>
      <c r="R71" s="17"/>
      <c r="S71" s="19"/>
      <c r="T71" s="19"/>
      <c r="U71" s="245"/>
      <c r="V71" s="14"/>
    </row>
    <row r="72" spans="1:108" s="3" customFormat="1" ht="28.5" customHeight="1" x14ac:dyDescent="0.3">
      <c r="A72" s="4"/>
      <c r="B72" s="176"/>
      <c r="C72" s="306"/>
      <c r="D72" s="5"/>
      <c r="E72" s="1"/>
      <c r="F72" s="300"/>
      <c r="G72" s="25"/>
      <c r="H72" s="20"/>
      <c r="I72" s="17"/>
      <c r="J72" s="17"/>
      <c r="K72" s="17"/>
      <c r="L72" s="17"/>
      <c r="M72" s="17"/>
      <c r="N72" s="17"/>
      <c r="O72" s="17"/>
      <c r="P72" s="17"/>
      <c r="Q72" s="18"/>
      <c r="R72" s="17"/>
      <c r="S72" s="19"/>
      <c r="T72" s="19"/>
      <c r="U72" s="245"/>
      <c r="V72" s="14"/>
    </row>
  </sheetData>
  <mergeCells count="42">
    <mergeCell ref="U28:U29"/>
    <mergeCell ref="C55:C57"/>
    <mergeCell ref="D55:D57"/>
    <mergeCell ref="C67:C69"/>
    <mergeCell ref="D67:D69"/>
    <mergeCell ref="D61:D63"/>
    <mergeCell ref="C46:C48"/>
    <mergeCell ref="C49:C51"/>
    <mergeCell ref="C52:C54"/>
    <mergeCell ref="C58:C60"/>
    <mergeCell ref="C61:C63"/>
    <mergeCell ref="D58:D60"/>
    <mergeCell ref="A4:U4"/>
    <mergeCell ref="A5:U5"/>
    <mergeCell ref="U7:U10"/>
    <mergeCell ref="A3:S3"/>
    <mergeCell ref="A7:A10"/>
    <mergeCell ref="B7:B10"/>
    <mergeCell ref="C7:C10"/>
    <mergeCell ref="D7:D10"/>
    <mergeCell ref="B43:B45"/>
    <mergeCell ref="C43:C45"/>
    <mergeCell ref="D43:D45"/>
    <mergeCell ref="A52:A54"/>
    <mergeCell ref="A55:A57"/>
    <mergeCell ref="A43:A45"/>
    <mergeCell ref="A70:F70"/>
    <mergeCell ref="D46:D48"/>
    <mergeCell ref="D49:D51"/>
    <mergeCell ref="D52:D54"/>
    <mergeCell ref="B46:B48"/>
    <mergeCell ref="B49:B51"/>
    <mergeCell ref="B52:B54"/>
    <mergeCell ref="A46:A48"/>
    <mergeCell ref="A49:A51"/>
    <mergeCell ref="C64:C66"/>
    <mergeCell ref="D64:D66"/>
    <mergeCell ref="B58:B60"/>
    <mergeCell ref="B61:B63"/>
    <mergeCell ref="A61:A63"/>
    <mergeCell ref="A67:A69"/>
    <mergeCell ref="A58:A60"/>
  </mergeCells>
  <conditionalFormatting sqref="D43:D45">
    <cfRule type="containsText" dxfId="17" priority="134" operator="containsText" text="COBRO">
      <formula>NOT(ISERROR(SEARCH("COBRO",D43)))</formula>
    </cfRule>
  </conditionalFormatting>
  <conditionalFormatting sqref="D43:D45">
    <cfRule type="containsText" dxfId="16" priority="133" operator="containsText" text="NO COBRO">
      <formula>NOT(ISERROR(SEARCH("NO COBRO",D43)))</formula>
    </cfRule>
  </conditionalFormatting>
  <conditionalFormatting sqref="D46">
    <cfRule type="containsText" dxfId="15" priority="50" operator="containsText" text="COBRO">
      <formula>NOT(ISERROR(SEARCH("COBRO",D46)))</formula>
    </cfRule>
  </conditionalFormatting>
  <conditionalFormatting sqref="D46">
    <cfRule type="containsText" dxfId="14" priority="49" operator="containsText" text="NO COBRO">
      <formula>NOT(ISERROR(SEARCH("NO COBRO",D46)))</formula>
    </cfRule>
  </conditionalFormatting>
  <conditionalFormatting sqref="D49">
    <cfRule type="containsText" dxfId="13" priority="48" operator="containsText" text="COBRO">
      <formula>NOT(ISERROR(SEARCH("COBRO",D49)))</formula>
    </cfRule>
  </conditionalFormatting>
  <conditionalFormatting sqref="D49">
    <cfRule type="containsText" dxfId="12" priority="47" operator="containsText" text="NO COBRO">
      <formula>NOT(ISERROR(SEARCH("NO COBRO",D49)))</formula>
    </cfRule>
  </conditionalFormatting>
  <conditionalFormatting sqref="D52">
    <cfRule type="containsText" dxfId="11" priority="46" operator="containsText" text="COBRO">
      <formula>NOT(ISERROR(SEARCH("COBRO",D52)))</formula>
    </cfRule>
  </conditionalFormatting>
  <conditionalFormatting sqref="D52">
    <cfRule type="containsText" dxfId="10" priority="45" operator="containsText" text="NO COBRO">
      <formula>NOT(ISERROR(SEARCH("NO COBRO",D52)))</formula>
    </cfRule>
  </conditionalFormatting>
  <conditionalFormatting sqref="D58">
    <cfRule type="containsText" dxfId="9" priority="44" operator="containsText" text="COBRO">
      <formula>NOT(ISERROR(SEARCH("COBRO",D58)))</formula>
    </cfRule>
  </conditionalFormatting>
  <conditionalFormatting sqref="D58">
    <cfRule type="containsText" dxfId="8" priority="43" operator="containsText" text="NO COBRO">
      <formula>NOT(ISERROR(SEARCH("NO COBRO",D58)))</formula>
    </cfRule>
  </conditionalFormatting>
  <conditionalFormatting sqref="D67">
    <cfRule type="containsText" dxfId="7" priority="40" operator="containsText" text="COBRO">
      <formula>NOT(ISERROR(SEARCH("COBRO",D67)))</formula>
    </cfRule>
  </conditionalFormatting>
  <conditionalFormatting sqref="D67">
    <cfRule type="containsText" dxfId="6" priority="39" operator="containsText" text="NO COBRO">
      <formula>NOT(ISERROR(SEARCH("NO COBRO",D67)))</formula>
    </cfRule>
  </conditionalFormatting>
  <conditionalFormatting sqref="D61">
    <cfRule type="containsText" dxfId="5" priority="2" operator="containsText" text="COBRO">
      <formula>NOT(ISERROR(SEARCH("COBRO",D61)))</formula>
    </cfRule>
  </conditionalFormatting>
  <conditionalFormatting sqref="D61">
    <cfRule type="containsText" dxfId="4" priority="1" operator="containsText" text="NO COBRO">
      <formula>NOT(ISERROR(SEARCH("NO COBRO",D61)))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6"/>
    <col min="17" max="17" width="11.42578125" style="47"/>
    <col min="18" max="18" width="11.42578125" style="48"/>
    <col min="21" max="22" width="11.42578125" style="49"/>
  </cols>
  <sheetData>
    <row r="1" spans="1:22" x14ac:dyDescent="0.25">
      <c r="A1" t="s">
        <v>104</v>
      </c>
    </row>
    <row r="5" spans="1:22" ht="15" customHeight="1" x14ac:dyDescent="0.25">
      <c r="A5" s="155" t="s">
        <v>105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1:22" ht="15" customHeight="1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1:22" ht="21" x14ac:dyDescent="0.25">
      <c r="A7" s="50"/>
      <c r="B7" s="50"/>
      <c r="C7" s="51"/>
      <c r="D7" s="51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2"/>
      <c r="R7" s="50"/>
      <c r="S7" s="50"/>
      <c r="T7" s="50"/>
    </row>
    <row r="8" spans="1:22" s="53" customFormat="1" x14ac:dyDescent="0.2">
      <c r="B8" s="54" t="s">
        <v>106</v>
      </c>
      <c r="C8" s="55"/>
      <c r="D8" s="56" t="s">
        <v>107</v>
      </c>
      <c r="E8" s="55"/>
      <c r="Q8" s="57"/>
      <c r="R8" s="58"/>
      <c r="U8" s="59"/>
      <c r="V8" s="59"/>
    </row>
    <row r="9" spans="1:22" s="53" customFormat="1" x14ac:dyDescent="0.2">
      <c r="B9" s="54" t="s">
        <v>108</v>
      </c>
      <c r="C9" s="55"/>
      <c r="D9" s="56" t="s">
        <v>109</v>
      </c>
      <c r="E9" s="55"/>
      <c r="Q9" s="57"/>
      <c r="R9" s="58"/>
      <c r="U9" s="59"/>
      <c r="V9" s="59"/>
    </row>
    <row r="10" spans="1:22" s="53" customFormat="1" x14ac:dyDescent="0.2">
      <c r="B10" s="54" t="s">
        <v>110</v>
      </c>
      <c r="C10" s="55"/>
      <c r="D10" s="56" t="s">
        <v>111</v>
      </c>
      <c r="E10" s="55"/>
      <c r="Q10" s="57"/>
      <c r="R10" s="58"/>
      <c r="U10" s="59"/>
      <c r="V10" s="59"/>
    </row>
    <row r="11" spans="1:22" s="53" customFormat="1" x14ac:dyDescent="0.2">
      <c r="B11" s="60"/>
      <c r="C11" s="60"/>
      <c r="D11" s="60"/>
      <c r="Q11" s="57"/>
      <c r="R11" s="58"/>
      <c r="U11" s="59"/>
      <c r="V11" s="59"/>
    </row>
    <row r="12" spans="1:22" ht="15" customHeight="1" x14ac:dyDescent="0.25">
      <c r="A12" s="156" t="s">
        <v>112</v>
      </c>
      <c r="B12" s="157" t="s">
        <v>113</v>
      </c>
      <c r="C12" s="156" t="s">
        <v>114</v>
      </c>
      <c r="D12" s="156" t="s">
        <v>115</v>
      </c>
      <c r="E12" s="156" t="s">
        <v>0</v>
      </c>
      <c r="F12" s="156" t="s">
        <v>1</v>
      </c>
      <c r="G12" s="156" t="s">
        <v>2</v>
      </c>
      <c r="H12" s="156" t="s">
        <v>3</v>
      </c>
      <c r="I12" s="156" t="s">
        <v>4</v>
      </c>
      <c r="J12" s="156" t="s">
        <v>5</v>
      </c>
      <c r="K12" s="156" t="s">
        <v>6</v>
      </c>
      <c r="L12" s="156" t="s">
        <v>7</v>
      </c>
      <c r="M12" s="156" t="s">
        <v>116</v>
      </c>
      <c r="N12" s="156" t="s">
        <v>9</v>
      </c>
      <c r="O12" s="156" t="s">
        <v>10</v>
      </c>
      <c r="P12" s="156" t="s">
        <v>11</v>
      </c>
      <c r="Q12" s="158" t="s">
        <v>117</v>
      </c>
      <c r="R12" s="159" t="s">
        <v>118</v>
      </c>
      <c r="S12" s="160" t="s">
        <v>119</v>
      </c>
      <c r="T12" s="156" t="s">
        <v>120</v>
      </c>
    </row>
    <row r="13" spans="1:22" x14ac:dyDescent="0.25">
      <c r="A13" s="161"/>
      <c r="B13" s="162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3"/>
      <c r="R13" s="164"/>
      <c r="S13" s="165"/>
      <c r="T13" s="161"/>
    </row>
    <row r="14" spans="1:22" s="2" customFormat="1" ht="45" x14ac:dyDescent="0.25">
      <c r="A14" s="61">
        <v>1</v>
      </c>
      <c r="B14" s="10">
        <v>2195253</v>
      </c>
      <c r="C14" s="28" t="s">
        <v>26</v>
      </c>
      <c r="D14" s="62" t="s">
        <v>121</v>
      </c>
      <c r="E14" s="31">
        <v>250000</v>
      </c>
      <c r="F14" s="44">
        <v>250000</v>
      </c>
      <c r="G14" s="44">
        <v>250000</v>
      </c>
      <c r="H14" s="44">
        <v>250000</v>
      </c>
      <c r="I14" s="44">
        <v>250000</v>
      </c>
      <c r="J14" s="44">
        <v>250000</v>
      </c>
      <c r="K14" s="31">
        <v>250000</v>
      </c>
      <c r="L14" s="44">
        <v>250000</v>
      </c>
      <c r="M14" s="44">
        <v>250000</v>
      </c>
      <c r="N14" s="31">
        <v>250000</v>
      </c>
      <c r="O14" s="31">
        <v>250000</v>
      </c>
      <c r="P14" s="45">
        <v>250000</v>
      </c>
      <c r="Q14" s="63">
        <f>SUM(E14:P14)</f>
        <v>3000000</v>
      </c>
      <c r="R14" s="64"/>
      <c r="S14" s="65">
        <f>(Q14/12)-R14</f>
        <v>250000</v>
      </c>
      <c r="T14" s="66"/>
      <c r="U14" s="67"/>
      <c r="V14" s="68"/>
    </row>
    <row r="15" spans="1:22" s="2" customFormat="1" ht="33.75" x14ac:dyDescent="0.25">
      <c r="A15" s="61">
        <v>2</v>
      </c>
      <c r="B15" s="29">
        <v>1247058</v>
      </c>
      <c r="C15" s="30" t="s">
        <v>27</v>
      </c>
      <c r="D15" s="62" t="s">
        <v>122</v>
      </c>
      <c r="E15" s="31">
        <v>0</v>
      </c>
      <c r="F15" s="44">
        <v>250000</v>
      </c>
      <c r="G15" s="44">
        <v>250000</v>
      </c>
      <c r="H15" s="44">
        <v>250000</v>
      </c>
      <c r="I15" s="44">
        <v>250000</v>
      </c>
      <c r="J15" s="44">
        <v>250000</v>
      </c>
      <c r="K15" s="31">
        <v>250000</v>
      </c>
      <c r="L15" s="44">
        <v>250000</v>
      </c>
      <c r="M15" s="44">
        <v>250000</v>
      </c>
      <c r="N15" s="31">
        <v>250000</v>
      </c>
      <c r="O15" s="31">
        <v>250000</v>
      </c>
      <c r="P15" s="45">
        <v>250000</v>
      </c>
      <c r="Q15" s="63">
        <f t="shared" ref="Q15:Q78" si="0">SUM(E15:P15)</f>
        <v>2750000</v>
      </c>
      <c r="R15" s="64"/>
      <c r="S15" s="65">
        <f t="shared" ref="S15:S78" si="1">(Q15/12)-R15</f>
        <v>229166.66666666666</v>
      </c>
      <c r="T15" s="66"/>
      <c r="U15" s="67"/>
      <c r="V15" s="68"/>
    </row>
    <row r="16" spans="1:22" s="2" customFormat="1" ht="33.75" x14ac:dyDescent="0.25">
      <c r="A16" s="61">
        <v>3</v>
      </c>
      <c r="B16" s="29">
        <v>674207</v>
      </c>
      <c r="C16" s="30" t="s">
        <v>28</v>
      </c>
      <c r="D16" s="62" t="s">
        <v>123</v>
      </c>
      <c r="E16" s="31">
        <v>0</v>
      </c>
      <c r="F16" s="44">
        <v>0</v>
      </c>
      <c r="G16" s="44">
        <v>250000</v>
      </c>
      <c r="H16" s="44">
        <v>250000</v>
      </c>
      <c r="I16" s="44">
        <v>250000</v>
      </c>
      <c r="J16" s="44">
        <v>250000</v>
      </c>
      <c r="K16" s="31">
        <v>250000</v>
      </c>
      <c r="L16" s="44">
        <v>250000</v>
      </c>
      <c r="M16" s="44">
        <v>250000</v>
      </c>
      <c r="N16" s="31">
        <v>250000</v>
      </c>
      <c r="O16" s="31">
        <v>250000</v>
      </c>
      <c r="P16" s="45">
        <v>250000</v>
      </c>
      <c r="Q16" s="63">
        <f t="shared" si="0"/>
        <v>2500000</v>
      </c>
      <c r="R16" s="64"/>
      <c r="S16" s="65">
        <f t="shared" si="1"/>
        <v>208333.33333333334</v>
      </c>
      <c r="T16" s="66"/>
      <c r="U16" s="67"/>
      <c r="V16" s="68"/>
    </row>
    <row r="17" spans="1:22" s="2" customFormat="1" ht="33.75" x14ac:dyDescent="0.25">
      <c r="A17" s="61">
        <v>4</v>
      </c>
      <c r="B17" s="29">
        <v>4047847</v>
      </c>
      <c r="C17" s="30" t="s">
        <v>29</v>
      </c>
      <c r="D17" s="62" t="s">
        <v>124</v>
      </c>
      <c r="E17" s="31">
        <v>600000</v>
      </c>
      <c r="F17" s="31">
        <v>600000</v>
      </c>
      <c r="G17" s="31">
        <v>600000</v>
      </c>
      <c r="H17" s="44">
        <v>900000</v>
      </c>
      <c r="I17" s="44">
        <v>900000</v>
      </c>
      <c r="J17" s="44">
        <v>900000</v>
      </c>
      <c r="K17" s="31">
        <v>360000</v>
      </c>
      <c r="L17" s="44">
        <v>0</v>
      </c>
      <c r="M17" s="31">
        <v>900000</v>
      </c>
      <c r="N17" s="31">
        <v>900000</v>
      </c>
      <c r="O17" s="31">
        <v>900000</v>
      </c>
      <c r="P17" s="45">
        <v>900000</v>
      </c>
      <c r="Q17" s="63">
        <f t="shared" si="0"/>
        <v>8460000</v>
      </c>
      <c r="R17" s="64"/>
      <c r="S17" s="65">
        <f t="shared" si="1"/>
        <v>705000</v>
      </c>
      <c r="T17" s="66"/>
      <c r="U17" s="67"/>
      <c r="V17" s="68"/>
    </row>
    <row r="18" spans="1:22" s="2" customFormat="1" ht="45" x14ac:dyDescent="0.25">
      <c r="A18" s="61">
        <v>5</v>
      </c>
      <c r="B18" s="29">
        <v>4342942</v>
      </c>
      <c r="C18" s="30" t="s">
        <v>30</v>
      </c>
      <c r="D18" s="62" t="s">
        <v>125</v>
      </c>
      <c r="E18" s="31">
        <v>650000</v>
      </c>
      <c r="F18" s="31">
        <f>650000+350000</f>
        <v>1000000</v>
      </c>
      <c r="G18" s="31">
        <v>1000000</v>
      </c>
      <c r="H18" s="44">
        <v>1000000</v>
      </c>
      <c r="I18" s="44">
        <v>1000000</v>
      </c>
      <c r="J18" s="44">
        <v>1000000</v>
      </c>
      <c r="K18" s="31">
        <v>1000000</v>
      </c>
      <c r="L18" s="44">
        <v>1000000</v>
      </c>
      <c r="M18" s="44">
        <v>1000000</v>
      </c>
      <c r="N18" s="31">
        <v>1000000</v>
      </c>
      <c r="O18" s="31">
        <v>1000000</v>
      </c>
      <c r="P18" s="45">
        <v>1000000</v>
      </c>
      <c r="Q18" s="63">
        <f t="shared" si="0"/>
        <v>11650000</v>
      </c>
      <c r="R18" s="64"/>
      <c r="S18" s="65">
        <f t="shared" si="1"/>
        <v>970833.33333333337</v>
      </c>
      <c r="T18" s="66"/>
      <c r="U18" s="67"/>
      <c r="V18" s="68"/>
    </row>
    <row r="19" spans="1:22" s="2" customFormat="1" ht="33.75" x14ac:dyDescent="0.25">
      <c r="A19" s="61">
        <v>6</v>
      </c>
      <c r="B19" s="29">
        <v>1825838</v>
      </c>
      <c r="C19" s="30" t="s">
        <v>31</v>
      </c>
      <c r="D19" s="62" t="s">
        <v>126</v>
      </c>
      <c r="E19" s="31">
        <v>650000</v>
      </c>
      <c r="F19" s="31">
        <f>650000+350000</f>
        <v>1000000</v>
      </c>
      <c r="G19" s="31">
        <v>1000000</v>
      </c>
      <c r="H19" s="31">
        <v>1000000</v>
      </c>
      <c r="I19" s="44">
        <v>1000000</v>
      </c>
      <c r="J19" s="44">
        <v>1000000</v>
      </c>
      <c r="K19" s="31">
        <v>1000000</v>
      </c>
      <c r="L19" s="44">
        <v>1000000</v>
      </c>
      <c r="M19" s="44">
        <v>1000000</v>
      </c>
      <c r="N19" s="31">
        <v>1000000</v>
      </c>
      <c r="O19" s="31">
        <v>1000000</v>
      </c>
      <c r="P19" s="45">
        <v>1000000</v>
      </c>
      <c r="Q19" s="63">
        <f t="shared" si="0"/>
        <v>11650000</v>
      </c>
      <c r="R19" s="64"/>
      <c r="S19" s="65">
        <f t="shared" si="1"/>
        <v>970833.33333333337</v>
      </c>
      <c r="T19" s="66"/>
      <c r="U19" s="67"/>
      <c r="V19" s="68"/>
    </row>
    <row r="20" spans="1:22" s="2" customFormat="1" ht="45" x14ac:dyDescent="0.25">
      <c r="A20" s="61">
        <v>7</v>
      </c>
      <c r="B20" s="11">
        <v>4854405</v>
      </c>
      <c r="C20" s="30" t="s">
        <v>32</v>
      </c>
      <c r="D20" s="62" t="s">
        <v>127</v>
      </c>
      <c r="E20" s="31">
        <v>800000</v>
      </c>
      <c r="F20" s="31">
        <v>800000</v>
      </c>
      <c r="G20" s="31">
        <v>800000</v>
      </c>
      <c r="H20" s="31">
        <v>800000</v>
      </c>
      <c r="I20" s="44">
        <v>800000</v>
      </c>
      <c r="J20" s="44">
        <v>800000</v>
      </c>
      <c r="K20" s="31">
        <v>800000</v>
      </c>
      <c r="L20" s="44">
        <v>800000</v>
      </c>
      <c r="M20" s="44">
        <v>800000</v>
      </c>
      <c r="N20" s="31">
        <v>800000</v>
      </c>
      <c r="O20" s="31">
        <v>800000</v>
      </c>
      <c r="P20" s="45">
        <v>800000</v>
      </c>
      <c r="Q20" s="63">
        <f t="shared" si="0"/>
        <v>9600000</v>
      </c>
      <c r="R20" s="64"/>
      <c r="S20" s="65">
        <f t="shared" si="1"/>
        <v>800000</v>
      </c>
      <c r="T20" s="66"/>
      <c r="U20" s="67"/>
      <c r="V20" s="68"/>
    </row>
    <row r="21" spans="1:22" s="2" customFormat="1" ht="45" x14ac:dyDescent="0.25">
      <c r="A21" s="61">
        <v>8</v>
      </c>
      <c r="B21" s="29">
        <v>1622628</v>
      </c>
      <c r="C21" s="30" t="s">
        <v>33</v>
      </c>
      <c r="D21" s="62" t="s">
        <v>128</v>
      </c>
      <c r="E21" s="31">
        <v>800000</v>
      </c>
      <c r="F21" s="44">
        <v>800000</v>
      </c>
      <c r="G21" s="31">
        <v>800000</v>
      </c>
      <c r="H21" s="31">
        <v>800000</v>
      </c>
      <c r="I21" s="44">
        <v>800000</v>
      </c>
      <c r="J21" s="44">
        <v>800000</v>
      </c>
      <c r="K21" s="31">
        <v>800000</v>
      </c>
      <c r="L21" s="44">
        <v>800000</v>
      </c>
      <c r="M21" s="44">
        <v>800000</v>
      </c>
      <c r="N21" s="31">
        <v>800000</v>
      </c>
      <c r="O21" s="31">
        <v>800000</v>
      </c>
      <c r="P21" s="45">
        <v>800000</v>
      </c>
      <c r="Q21" s="63">
        <f t="shared" si="0"/>
        <v>9600000</v>
      </c>
      <c r="R21" s="64"/>
      <c r="S21" s="65">
        <f t="shared" si="1"/>
        <v>800000</v>
      </c>
      <c r="T21" s="66"/>
      <c r="U21" s="67"/>
      <c r="V21" s="68"/>
    </row>
    <row r="22" spans="1:22" s="2" customFormat="1" ht="45" x14ac:dyDescent="0.25">
      <c r="A22" s="61">
        <v>9</v>
      </c>
      <c r="B22" s="29">
        <v>3647154</v>
      </c>
      <c r="C22" s="30" t="s">
        <v>34</v>
      </c>
      <c r="D22" s="62" t="s">
        <v>129</v>
      </c>
      <c r="E22" s="31">
        <v>800000</v>
      </c>
      <c r="F22" s="44">
        <v>800000</v>
      </c>
      <c r="G22" s="31">
        <v>800000</v>
      </c>
      <c r="H22" s="31">
        <v>800000</v>
      </c>
      <c r="I22" s="44">
        <v>800000</v>
      </c>
      <c r="J22" s="44">
        <v>800000</v>
      </c>
      <c r="K22" s="31">
        <v>800000</v>
      </c>
      <c r="L22" s="44">
        <v>800000</v>
      </c>
      <c r="M22" s="44">
        <v>800000</v>
      </c>
      <c r="N22" s="31">
        <v>800000</v>
      </c>
      <c r="O22" s="31">
        <v>800000</v>
      </c>
      <c r="P22" s="45">
        <v>800000</v>
      </c>
      <c r="Q22" s="63">
        <f t="shared" si="0"/>
        <v>9600000</v>
      </c>
      <c r="R22" s="64"/>
      <c r="S22" s="65">
        <f t="shared" si="1"/>
        <v>800000</v>
      </c>
      <c r="T22" s="66"/>
      <c r="U22" s="67"/>
      <c r="V22" s="68"/>
    </row>
    <row r="23" spans="1:22" s="2" customFormat="1" ht="45" x14ac:dyDescent="0.25">
      <c r="A23" s="61">
        <v>10</v>
      </c>
      <c r="B23" s="29">
        <v>4497976</v>
      </c>
      <c r="C23" s="30" t="s">
        <v>35</v>
      </c>
      <c r="D23" s="62" t="s">
        <v>130</v>
      </c>
      <c r="E23" s="31">
        <v>900000</v>
      </c>
      <c r="F23" s="44">
        <v>900000</v>
      </c>
      <c r="G23" s="31">
        <v>900000</v>
      </c>
      <c r="H23" s="44">
        <v>900000</v>
      </c>
      <c r="I23" s="31">
        <v>900000</v>
      </c>
      <c r="J23" s="44">
        <v>900000</v>
      </c>
      <c r="K23" s="31">
        <v>360000</v>
      </c>
      <c r="L23" s="44">
        <v>0</v>
      </c>
      <c r="M23" s="44">
        <v>900000</v>
      </c>
      <c r="N23" s="31">
        <v>900000</v>
      </c>
      <c r="O23" s="31">
        <v>900000</v>
      </c>
      <c r="P23" s="45">
        <v>900000</v>
      </c>
      <c r="Q23" s="63">
        <f t="shared" si="0"/>
        <v>9360000</v>
      </c>
      <c r="R23" s="64"/>
      <c r="S23" s="65">
        <f t="shared" si="1"/>
        <v>780000</v>
      </c>
      <c r="T23" s="66"/>
      <c r="U23" s="67"/>
      <c r="V23" s="68"/>
    </row>
    <row r="24" spans="1:22" s="2" customFormat="1" ht="45" x14ac:dyDescent="0.25">
      <c r="A24" s="61">
        <v>11</v>
      </c>
      <c r="B24" s="11">
        <v>5150504</v>
      </c>
      <c r="C24" s="30" t="s">
        <v>36</v>
      </c>
      <c r="D24" s="62" t="s">
        <v>131</v>
      </c>
      <c r="E24" s="31">
        <v>900000</v>
      </c>
      <c r="F24" s="44">
        <v>900000</v>
      </c>
      <c r="G24" s="44">
        <v>900000</v>
      </c>
      <c r="H24" s="44">
        <v>900000</v>
      </c>
      <c r="I24" s="44">
        <v>900000</v>
      </c>
      <c r="J24" s="44">
        <v>900000</v>
      </c>
      <c r="K24" s="31">
        <v>900000</v>
      </c>
      <c r="L24" s="44">
        <v>900000</v>
      </c>
      <c r="M24" s="44">
        <v>900000</v>
      </c>
      <c r="N24" s="31">
        <v>900000</v>
      </c>
      <c r="O24" s="31">
        <v>900000</v>
      </c>
      <c r="P24" s="45">
        <v>900000</v>
      </c>
      <c r="Q24" s="63">
        <f t="shared" si="0"/>
        <v>10800000</v>
      </c>
      <c r="R24" s="64"/>
      <c r="S24" s="65">
        <f t="shared" si="1"/>
        <v>900000</v>
      </c>
      <c r="T24" s="66"/>
      <c r="U24" s="67"/>
      <c r="V24" s="68"/>
    </row>
    <row r="25" spans="1:22" s="2" customFormat="1" ht="45" x14ac:dyDescent="0.25">
      <c r="A25" s="61">
        <v>12</v>
      </c>
      <c r="B25" s="29">
        <v>5107522</v>
      </c>
      <c r="C25" s="30" t="s">
        <v>37</v>
      </c>
      <c r="D25" s="62" t="s">
        <v>132</v>
      </c>
      <c r="E25" s="31">
        <v>900000</v>
      </c>
      <c r="F25" s="44">
        <v>900000</v>
      </c>
      <c r="G25" s="44">
        <v>900000</v>
      </c>
      <c r="H25" s="44">
        <v>900000</v>
      </c>
      <c r="I25" s="44">
        <v>900000</v>
      </c>
      <c r="J25" s="44">
        <v>900000</v>
      </c>
      <c r="K25" s="31">
        <v>360000</v>
      </c>
      <c r="L25" s="44">
        <v>0</v>
      </c>
      <c r="M25" s="44">
        <v>900000</v>
      </c>
      <c r="N25" s="31">
        <v>900000</v>
      </c>
      <c r="O25" s="31">
        <v>900000</v>
      </c>
      <c r="P25" s="45">
        <v>900000</v>
      </c>
      <c r="Q25" s="63">
        <f t="shared" si="0"/>
        <v>9360000</v>
      </c>
      <c r="R25" s="64"/>
      <c r="S25" s="65">
        <f t="shared" si="1"/>
        <v>780000</v>
      </c>
      <c r="T25" s="66"/>
      <c r="U25" s="67"/>
      <c r="V25" s="68"/>
    </row>
    <row r="26" spans="1:22" s="2" customFormat="1" ht="33.75" x14ac:dyDescent="0.25">
      <c r="A26" s="61">
        <v>13</v>
      </c>
      <c r="B26" s="29">
        <v>4153152</v>
      </c>
      <c r="C26" s="30" t="s">
        <v>38</v>
      </c>
      <c r="D26" s="62" t="s">
        <v>133</v>
      </c>
      <c r="E26" s="31">
        <v>900000</v>
      </c>
      <c r="F26" s="44">
        <v>900000</v>
      </c>
      <c r="G26" s="44">
        <v>900000</v>
      </c>
      <c r="H26" s="44">
        <v>900000</v>
      </c>
      <c r="I26" s="44">
        <v>900000</v>
      </c>
      <c r="J26" s="44">
        <v>900000</v>
      </c>
      <c r="K26" s="31">
        <v>360000</v>
      </c>
      <c r="L26" s="44">
        <v>0</v>
      </c>
      <c r="M26" s="44">
        <v>900000</v>
      </c>
      <c r="N26" s="31">
        <v>900000</v>
      </c>
      <c r="O26" s="31">
        <v>900000</v>
      </c>
      <c r="P26" s="45">
        <v>900000</v>
      </c>
      <c r="Q26" s="63">
        <f t="shared" si="0"/>
        <v>9360000</v>
      </c>
      <c r="R26" s="64"/>
      <c r="S26" s="65">
        <f t="shared" si="1"/>
        <v>780000</v>
      </c>
      <c r="T26" s="66"/>
      <c r="U26" s="67"/>
      <c r="V26" s="68"/>
    </row>
    <row r="27" spans="1:22" s="2" customFormat="1" ht="45" x14ac:dyDescent="0.25">
      <c r="A27" s="61">
        <v>14</v>
      </c>
      <c r="B27" s="11">
        <v>5839447</v>
      </c>
      <c r="C27" s="30" t="s">
        <v>39</v>
      </c>
      <c r="D27" s="62" t="s">
        <v>134</v>
      </c>
      <c r="E27" s="31">
        <v>900000</v>
      </c>
      <c r="F27" s="44">
        <v>900000</v>
      </c>
      <c r="G27" s="44">
        <v>900000</v>
      </c>
      <c r="H27" s="44">
        <v>900000</v>
      </c>
      <c r="I27" s="44">
        <v>900000</v>
      </c>
      <c r="J27" s="44">
        <v>900000</v>
      </c>
      <c r="K27" s="31">
        <v>360000</v>
      </c>
      <c r="L27" s="44">
        <v>0</v>
      </c>
      <c r="M27" s="44">
        <v>900000</v>
      </c>
      <c r="N27" s="31">
        <v>900000</v>
      </c>
      <c r="O27" s="31">
        <v>900000</v>
      </c>
      <c r="P27" s="45">
        <v>900000</v>
      </c>
      <c r="Q27" s="63">
        <f t="shared" si="0"/>
        <v>9360000</v>
      </c>
      <c r="R27" s="64"/>
      <c r="S27" s="65">
        <f t="shared" si="1"/>
        <v>780000</v>
      </c>
      <c r="T27" s="66"/>
      <c r="U27" s="67"/>
      <c r="V27" s="68"/>
    </row>
    <row r="28" spans="1:22" s="2" customFormat="1" ht="22.5" x14ac:dyDescent="0.25">
      <c r="A28" s="61">
        <v>15</v>
      </c>
      <c r="B28" s="11">
        <v>5710249</v>
      </c>
      <c r="C28" s="30" t="s">
        <v>40</v>
      </c>
      <c r="D28" s="62" t="s">
        <v>134</v>
      </c>
      <c r="E28" s="31">
        <v>900000</v>
      </c>
      <c r="F28" s="44">
        <v>900000</v>
      </c>
      <c r="G28" s="44">
        <v>900000</v>
      </c>
      <c r="H28" s="44">
        <v>900000</v>
      </c>
      <c r="I28" s="44">
        <v>900000</v>
      </c>
      <c r="J28" s="44">
        <v>900000</v>
      </c>
      <c r="K28" s="31">
        <v>360000</v>
      </c>
      <c r="L28" s="44">
        <v>0</v>
      </c>
      <c r="M28" s="44">
        <v>900000</v>
      </c>
      <c r="N28" s="31">
        <v>900000</v>
      </c>
      <c r="O28" s="31">
        <v>900000</v>
      </c>
      <c r="P28" s="45">
        <v>900000</v>
      </c>
      <c r="Q28" s="63">
        <f t="shared" si="0"/>
        <v>9360000</v>
      </c>
      <c r="R28" s="64"/>
      <c r="S28" s="65">
        <f t="shared" si="1"/>
        <v>780000</v>
      </c>
      <c r="T28" s="66"/>
      <c r="U28" s="67"/>
      <c r="V28" s="68"/>
    </row>
    <row r="29" spans="1:22" s="2" customFormat="1" ht="45" x14ac:dyDescent="0.25">
      <c r="A29" s="61">
        <v>16</v>
      </c>
      <c r="B29" s="29">
        <v>5542075</v>
      </c>
      <c r="C29" s="30" t="s">
        <v>41</v>
      </c>
      <c r="D29" s="62" t="s">
        <v>135</v>
      </c>
      <c r="E29" s="31">
        <v>900000</v>
      </c>
      <c r="F29" s="44">
        <v>900000</v>
      </c>
      <c r="G29" s="44">
        <v>900000</v>
      </c>
      <c r="H29" s="44">
        <v>900000</v>
      </c>
      <c r="I29" s="44">
        <v>900000</v>
      </c>
      <c r="J29" s="44">
        <v>900000</v>
      </c>
      <c r="K29" s="31">
        <v>360000</v>
      </c>
      <c r="L29" s="44">
        <v>0</v>
      </c>
      <c r="M29" s="44">
        <v>0</v>
      </c>
      <c r="N29" s="31">
        <v>630000</v>
      </c>
      <c r="O29" s="31">
        <v>900000</v>
      </c>
      <c r="P29" s="45">
        <v>900000</v>
      </c>
      <c r="Q29" s="63">
        <f t="shared" si="0"/>
        <v>8190000</v>
      </c>
      <c r="R29" s="64"/>
      <c r="S29" s="65">
        <f t="shared" si="1"/>
        <v>682500</v>
      </c>
      <c r="T29" s="66"/>
      <c r="U29" s="67"/>
      <c r="V29" s="68"/>
    </row>
    <row r="30" spans="1:22" s="2" customFormat="1" ht="45" x14ac:dyDescent="0.25">
      <c r="A30" s="61">
        <v>17</v>
      </c>
      <c r="B30" s="11">
        <v>3727802</v>
      </c>
      <c r="C30" s="30" t="s">
        <v>42</v>
      </c>
      <c r="D30" s="62" t="s">
        <v>136</v>
      </c>
      <c r="E30" s="31">
        <v>510000</v>
      </c>
      <c r="F30" s="31">
        <v>900000</v>
      </c>
      <c r="G30" s="44">
        <v>900000</v>
      </c>
      <c r="H30" s="44">
        <v>900000</v>
      </c>
      <c r="I30" s="44">
        <v>900000</v>
      </c>
      <c r="J30" s="44">
        <v>900000</v>
      </c>
      <c r="K30" s="31">
        <v>360000</v>
      </c>
      <c r="L30" s="44">
        <v>0</v>
      </c>
      <c r="M30" s="44">
        <v>900000</v>
      </c>
      <c r="N30" s="31">
        <v>900000</v>
      </c>
      <c r="O30" s="31">
        <v>900000</v>
      </c>
      <c r="P30" s="45">
        <v>900000</v>
      </c>
      <c r="Q30" s="63">
        <f t="shared" si="0"/>
        <v>8970000</v>
      </c>
      <c r="R30" s="64"/>
      <c r="S30" s="65">
        <f t="shared" si="1"/>
        <v>747500</v>
      </c>
      <c r="T30" s="66"/>
      <c r="U30" s="67"/>
      <c r="V30" s="68"/>
    </row>
    <row r="31" spans="1:22" s="2" customFormat="1" ht="33.75" x14ac:dyDescent="0.25">
      <c r="A31" s="61">
        <v>18</v>
      </c>
      <c r="B31" s="29">
        <v>4571522</v>
      </c>
      <c r="C31" s="30" t="s">
        <v>43</v>
      </c>
      <c r="D31" s="62" t="s">
        <v>137</v>
      </c>
      <c r="E31" s="31">
        <v>900000</v>
      </c>
      <c r="F31" s="44">
        <v>900000</v>
      </c>
      <c r="G31" s="44">
        <v>900000</v>
      </c>
      <c r="H31" s="44">
        <v>900000</v>
      </c>
      <c r="I31" s="44">
        <v>900000</v>
      </c>
      <c r="J31" s="44">
        <v>900000</v>
      </c>
      <c r="K31" s="31">
        <v>900000</v>
      </c>
      <c r="L31" s="44">
        <v>900000</v>
      </c>
      <c r="M31" s="44">
        <v>900000</v>
      </c>
      <c r="N31" s="31">
        <v>900000</v>
      </c>
      <c r="O31" s="31">
        <v>900000</v>
      </c>
      <c r="P31" s="45">
        <v>900000</v>
      </c>
      <c r="Q31" s="63">
        <f t="shared" si="0"/>
        <v>10800000</v>
      </c>
      <c r="R31" s="64"/>
      <c r="S31" s="65">
        <f t="shared" si="1"/>
        <v>900000</v>
      </c>
      <c r="T31" s="66"/>
      <c r="U31" s="67"/>
      <c r="V31" s="68"/>
    </row>
    <row r="32" spans="1:22" s="2" customFormat="1" ht="33.75" x14ac:dyDescent="0.25">
      <c r="A32" s="61">
        <v>19</v>
      </c>
      <c r="B32" s="11">
        <v>5329700</v>
      </c>
      <c r="C32" s="30" t="s">
        <v>44</v>
      </c>
      <c r="D32" s="62" t="s">
        <v>134</v>
      </c>
      <c r="E32" s="31">
        <v>900000</v>
      </c>
      <c r="F32" s="44">
        <v>900000</v>
      </c>
      <c r="G32" s="44">
        <v>900000</v>
      </c>
      <c r="H32" s="44">
        <v>900000</v>
      </c>
      <c r="I32" s="44">
        <v>900000</v>
      </c>
      <c r="J32" s="44">
        <v>900000</v>
      </c>
      <c r="K32" s="31">
        <v>900000</v>
      </c>
      <c r="L32" s="44">
        <v>0</v>
      </c>
      <c r="M32" s="44">
        <v>900000</v>
      </c>
      <c r="N32" s="31">
        <v>900000</v>
      </c>
      <c r="O32" s="31">
        <v>900000</v>
      </c>
      <c r="P32" s="45">
        <v>900000</v>
      </c>
      <c r="Q32" s="63">
        <f t="shared" si="0"/>
        <v>9900000</v>
      </c>
      <c r="R32" s="64"/>
      <c r="S32" s="65">
        <f t="shared" si="1"/>
        <v>825000</v>
      </c>
      <c r="T32" s="66"/>
      <c r="U32" s="67"/>
      <c r="V32" s="68"/>
    </row>
    <row r="33" spans="1:22" s="2" customFormat="1" ht="45" x14ac:dyDescent="0.25">
      <c r="A33" s="61">
        <v>20</v>
      </c>
      <c r="B33" s="29">
        <v>3650527</v>
      </c>
      <c r="C33" s="30" t="s">
        <v>45</v>
      </c>
      <c r="D33" s="62" t="s">
        <v>138</v>
      </c>
      <c r="E33" s="31">
        <v>900000</v>
      </c>
      <c r="F33" s="44">
        <v>900000</v>
      </c>
      <c r="G33" s="31">
        <v>900000</v>
      </c>
      <c r="H33" s="31">
        <v>900000</v>
      </c>
      <c r="I33" s="31">
        <v>900000</v>
      </c>
      <c r="J33" s="44">
        <v>900000</v>
      </c>
      <c r="K33" s="45">
        <v>360000</v>
      </c>
      <c r="L33" s="44">
        <v>0</v>
      </c>
      <c r="M33" s="44">
        <v>0</v>
      </c>
      <c r="N33" s="31">
        <v>630000</v>
      </c>
      <c r="O33" s="31">
        <v>900000</v>
      </c>
      <c r="P33" s="45">
        <v>900000</v>
      </c>
      <c r="Q33" s="63">
        <f t="shared" si="0"/>
        <v>8190000</v>
      </c>
      <c r="R33" s="64"/>
      <c r="S33" s="65">
        <f t="shared" si="1"/>
        <v>682500</v>
      </c>
      <c r="T33" s="66"/>
      <c r="U33" s="67"/>
      <c r="V33" s="68"/>
    </row>
    <row r="34" spans="1:22" s="2" customFormat="1" ht="45" x14ac:dyDescent="0.25">
      <c r="A34" s="61">
        <v>21</v>
      </c>
      <c r="B34" s="31">
        <v>5458114</v>
      </c>
      <c r="C34" s="30" t="s">
        <v>46</v>
      </c>
      <c r="D34" s="62" t="s">
        <v>139</v>
      </c>
      <c r="E34" s="44">
        <v>0</v>
      </c>
      <c r="F34" s="44">
        <v>0</v>
      </c>
      <c r="G34" s="69">
        <v>0</v>
      </c>
      <c r="H34" s="69">
        <v>0</v>
      </c>
      <c r="I34" s="69">
        <v>900000</v>
      </c>
      <c r="J34" s="69">
        <v>900000</v>
      </c>
      <c r="K34" s="31">
        <v>360000</v>
      </c>
      <c r="L34" s="44">
        <v>0</v>
      </c>
      <c r="M34" s="44">
        <v>900000</v>
      </c>
      <c r="N34" s="31">
        <v>900000</v>
      </c>
      <c r="O34" s="31">
        <v>900000</v>
      </c>
      <c r="P34" s="45">
        <v>900000</v>
      </c>
      <c r="Q34" s="63">
        <f t="shared" si="0"/>
        <v>5760000</v>
      </c>
      <c r="R34" s="70"/>
      <c r="S34" s="65">
        <f t="shared" si="1"/>
        <v>480000</v>
      </c>
      <c r="T34" s="66"/>
      <c r="U34" s="67"/>
      <c r="V34" s="68"/>
    </row>
    <row r="35" spans="1:22" s="2" customFormat="1" ht="45" x14ac:dyDescent="0.25">
      <c r="A35" s="61">
        <v>22</v>
      </c>
      <c r="B35" s="31">
        <v>5758616</v>
      </c>
      <c r="C35" s="30" t="s">
        <v>47</v>
      </c>
      <c r="D35" s="62" t="s">
        <v>132</v>
      </c>
      <c r="E35" s="44">
        <v>0</v>
      </c>
      <c r="F35" s="44">
        <v>0</v>
      </c>
      <c r="G35" s="71">
        <v>480000</v>
      </c>
      <c r="H35" s="69">
        <v>900000</v>
      </c>
      <c r="I35" s="69">
        <v>900000</v>
      </c>
      <c r="J35" s="69">
        <v>900000</v>
      </c>
      <c r="K35" s="31">
        <v>900000</v>
      </c>
      <c r="L35" s="44">
        <v>900000</v>
      </c>
      <c r="M35" s="44">
        <v>0</v>
      </c>
      <c r="N35" s="31">
        <v>0</v>
      </c>
      <c r="O35" s="31">
        <v>0</v>
      </c>
      <c r="P35" s="72">
        <v>600000</v>
      </c>
      <c r="Q35" s="63">
        <f t="shared" si="0"/>
        <v>5580000</v>
      </c>
      <c r="R35" s="70"/>
      <c r="S35" s="65">
        <f t="shared" si="1"/>
        <v>465000</v>
      </c>
      <c r="T35" s="66"/>
      <c r="U35" s="67"/>
      <c r="V35" s="68"/>
    </row>
    <row r="36" spans="1:22" s="2" customFormat="1" ht="33.75" x14ac:dyDescent="0.25">
      <c r="A36" s="61">
        <v>23</v>
      </c>
      <c r="B36" s="29">
        <v>3018275</v>
      </c>
      <c r="C36" s="30" t="s">
        <v>48</v>
      </c>
      <c r="D36" s="62" t="s">
        <v>140</v>
      </c>
      <c r="E36" s="31">
        <v>1000000</v>
      </c>
      <c r="F36" s="44">
        <v>1000000</v>
      </c>
      <c r="G36" s="44">
        <v>1000000</v>
      </c>
      <c r="H36" s="44">
        <v>1000000</v>
      </c>
      <c r="I36" s="44">
        <v>1000000</v>
      </c>
      <c r="J36" s="44">
        <v>1000000</v>
      </c>
      <c r="K36" s="31">
        <v>1665000</v>
      </c>
      <c r="L36" s="31">
        <v>1395000</v>
      </c>
      <c r="M36" s="31">
        <v>1350000</v>
      </c>
      <c r="N36" s="31">
        <v>1620000</v>
      </c>
      <c r="O36" s="31">
        <v>1350000</v>
      </c>
      <c r="P36" s="45">
        <f>45000*26</f>
        <v>1170000</v>
      </c>
      <c r="Q36" s="63">
        <f t="shared" si="0"/>
        <v>14550000</v>
      </c>
      <c r="R36" s="64"/>
      <c r="S36" s="65">
        <f t="shared" si="1"/>
        <v>1212500</v>
      </c>
      <c r="T36" s="66"/>
      <c r="U36" s="67"/>
      <c r="V36" s="68"/>
    </row>
    <row r="37" spans="1:22" s="2" customFormat="1" ht="33.75" x14ac:dyDescent="0.25">
      <c r="A37" s="61">
        <v>24</v>
      </c>
      <c r="B37" s="29">
        <v>4539928</v>
      </c>
      <c r="C37" s="30" t="s">
        <v>49</v>
      </c>
      <c r="D37" s="62" t="s">
        <v>133</v>
      </c>
      <c r="E37" s="31">
        <v>1000000</v>
      </c>
      <c r="F37" s="44">
        <v>1000000</v>
      </c>
      <c r="G37" s="44">
        <v>1000000</v>
      </c>
      <c r="H37" s="44">
        <v>1000000</v>
      </c>
      <c r="I37" s="44">
        <v>1000000</v>
      </c>
      <c r="J37" s="44">
        <v>1000000</v>
      </c>
      <c r="K37" s="31">
        <v>1000000</v>
      </c>
      <c r="L37" s="44">
        <v>1000000</v>
      </c>
      <c r="M37" s="44">
        <v>1000000</v>
      </c>
      <c r="N37" s="31">
        <v>1000000</v>
      </c>
      <c r="O37" s="31">
        <v>1000000</v>
      </c>
      <c r="P37" s="45">
        <v>1000000</v>
      </c>
      <c r="Q37" s="63">
        <f t="shared" si="0"/>
        <v>12000000</v>
      </c>
      <c r="R37" s="64"/>
      <c r="S37" s="65">
        <f t="shared" si="1"/>
        <v>1000000</v>
      </c>
      <c r="T37" s="66"/>
      <c r="U37" s="67"/>
      <c r="V37" s="68"/>
    </row>
    <row r="38" spans="1:22" s="2" customFormat="1" ht="33.75" x14ac:dyDescent="0.25">
      <c r="A38" s="61">
        <v>25</v>
      </c>
      <c r="B38" s="11">
        <v>2350924</v>
      </c>
      <c r="C38" s="30" t="s">
        <v>50</v>
      </c>
      <c r="D38" s="62" t="s">
        <v>141</v>
      </c>
      <c r="E38" s="31">
        <v>433333.33333333337</v>
      </c>
      <c r="F38" s="44">
        <v>1000000</v>
      </c>
      <c r="G38" s="44">
        <v>1000000</v>
      </c>
      <c r="H38" s="44">
        <v>1000000</v>
      </c>
      <c r="I38" s="44">
        <v>1000000</v>
      </c>
      <c r="J38" s="44">
        <v>1000000</v>
      </c>
      <c r="K38" s="31">
        <v>1000000</v>
      </c>
      <c r="L38" s="44">
        <v>1000000</v>
      </c>
      <c r="M38" s="44">
        <v>1000000</v>
      </c>
      <c r="N38" s="31">
        <v>1000000</v>
      </c>
      <c r="O38" s="31">
        <v>1000000</v>
      </c>
      <c r="P38" s="45">
        <v>1000000</v>
      </c>
      <c r="Q38" s="63">
        <f t="shared" si="0"/>
        <v>11433333.333333334</v>
      </c>
      <c r="R38" s="64"/>
      <c r="S38" s="65">
        <f t="shared" si="1"/>
        <v>952777.77777777787</v>
      </c>
      <c r="T38" s="66"/>
      <c r="U38" s="67"/>
      <c r="V38" s="68"/>
    </row>
    <row r="39" spans="1:22" s="2" customFormat="1" ht="45" x14ac:dyDescent="0.25">
      <c r="A39" s="61">
        <v>26</v>
      </c>
      <c r="B39" s="29">
        <v>3411258</v>
      </c>
      <c r="C39" s="30" t="s">
        <v>51</v>
      </c>
      <c r="D39" s="62" t="s">
        <v>142</v>
      </c>
      <c r="E39" s="44">
        <v>1000000</v>
      </c>
      <c r="F39" s="44">
        <v>1000000</v>
      </c>
      <c r="G39" s="44">
        <v>1000000</v>
      </c>
      <c r="H39" s="44">
        <v>1000000</v>
      </c>
      <c r="I39" s="44">
        <v>1000000</v>
      </c>
      <c r="J39" s="44">
        <v>1000000</v>
      </c>
      <c r="K39" s="31">
        <v>1000000</v>
      </c>
      <c r="L39" s="44">
        <v>1000000</v>
      </c>
      <c r="M39" s="44">
        <v>1000000</v>
      </c>
      <c r="N39" s="31">
        <v>1000000</v>
      </c>
      <c r="O39" s="31">
        <v>1000000</v>
      </c>
      <c r="P39" s="45">
        <v>1000000</v>
      </c>
      <c r="Q39" s="63">
        <f t="shared" si="0"/>
        <v>12000000</v>
      </c>
      <c r="R39" s="64"/>
      <c r="S39" s="65">
        <f t="shared" si="1"/>
        <v>1000000</v>
      </c>
      <c r="T39" s="66"/>
      <c r="U39" s="67"/>
      <c r="V39" s="68"/>
    </row>
    <row r="40" spans="1:22" s="2" customFormat="1" ht="45" x14ac:dyDescent="0.25">
      <c r="A40" s="61">
        <v>27</v>
      </c>
      <c r="B40" s="29">
        <v>781764</v>
      </c>
      <c r="C40" s="30" t="s">
        <v>52</v>
      </c>
      <c r="D40" s="62" t="s">
        <v>143</v>
      </c>
      <c r="E40" s="31">
        <v>1000000</v>
      </c>
      <c r="F40" s="44">
        <v>1000000</v>
      </c>
      <c r="G40" s="44">
        <v>1000000</v>
      </c>
      <c r="H40" s="44">
        <v>1000000</v>
      </c>
      <c r="I40" s="44">
        <v>1000000</v>
      </c>
      <c r="J40" s="44">
        <v>1000000</v>
      </c>
      <c r="K40" s="31">
        <v>1000000</v>
      </c>
      <c r="L40" s="44">
        <v>1200000</v>
      </c>
      <c r="M40" s="44">
        <v>1200000</v>
      </c>
      <c r="N40" s="31">
        <v>1200000</v>
      </c>
      <c r="O40" s="31">
        <v>1200000</v>
      </c>
      <c r="P40" s="45">
        <v>1200000</v>
      </c>
      <c r="Q40" s="63">
        <f t="shared" si="0"/>
        <v>13000000</v>
      </c>
      <c r="R40" s="64"/>
      <c r="S40" s="65">
        <f t="shared" si="1"/>
        <v>1083333.3333333333</v>
      </c>
      <c r="T40" s="66"/>
      <c r="U40" s="67"/>
      <c r="V40" s="68"/>
    </row>
    <row r="41" spans="1:22" s="2" customFormat="1" ht="33.75" x14ac:dyDescent="0.25">
      <c r="A41" s="61">
        <v>28</v>
      </c>
      <c r="B41" s="29">
        <v>902609</v>
      </c>
      <c r="C41" s="30" t="s">
        <v>53</v>
      </c>
      <c r="D41" s="62" t="s">
        <v>134</v>
      </c>
      <c r="E41" s="31">
        <v>1000000</v>
      </c>
      <c r="F41" s="44">
        <v>1000000</v>
      </c>
      <c r="G41" s="44">
        <v>1000000</v>
      </c>
      <c r="H41" s="44">
        <v>1000000</v>
      </c>
      <c r="I41" s="44">
        <v>1000000</v>
      </c>
      <c r="J41" s="31">
        <v>1000000</v>
      </c>
      <c r="K41" s="31">
        <v>1000000</v>
      </c>
      <c r="L41" s="44">
        <v>1000000</v>
      </c>
      <c r="M41" s="44">
        <v>1000000</v>
      </c>
      <c r="N41" s="31">
        <v>1000000</v>
      </c>
      <c r="O41" s="31">
        <v>0</v>
      </c>
      <c r="P41" s="72">
        <v>666667</v>
      </c>
      <c r="Q41" s="63">
        <f t="shared" si="0"/>
        <v>10666667</v>
      </c>
      <c r="R41" s="64"/>
      <c r="S41" s="65">
        <f t="shared" si="1"/>
        <v>888888.91666666663</v>
      </c>
      <c r="T41" s="66"/>
      <c r="U41" s="67"/>
      <c r="V41" s="68"/>
    </row>
    <row r="42" spans="1:22" s="2" customFormat="1" ht="33.75" x14ac:dyDescent="0.25">
      <c r="A42" s="61">
        <v>29</v>
      </c>
      <c r="B42" s="29">
        <v>1009762</v>
      </c>
      <c r="C42" s="30" t="s">
        <v>54</v>
      </c>
      <c r="D42" s="62" t="s">
        <v>144</v>
      </c>
      <c r="E42" s="31">
        <v>1000000</v>
      </c>
      <c r="F42" s="44">
        <v>1000000</v>
      </c>
      <c r="G42" s="44">
        <v>1000000</v>
      </c>
      <c r="H42" s="44">
        <v>1000000</v>
      </c>
      <c r="I42" s="44">
        <v>1000000</v>
      </c>
      <c r="J42" s="44">
        <v>1000000</v>
      </c>
      <c r="K42" s="31">
        <v>1000000</v>
      </c>
      <c r="L42" s="44">
        <v>1000000</v>
      </c>
      <c r="M42" s="44">
        <v>0</v>
      </c>
      <c r="N42" s="31">
        <v>0</v>
      </c>
      <c r="O42" s="31">
        <v>866666.66666666674</v>
      </c>
      <c r="P42" s="44">
        <v>1000000</v>
      </c>
      <c r="Q42" s="63">
        <f t="shared" si="0"/>
        <v>9866666.666666666</v>
      </c>
      <c r="R42" s="64"/>
      <c r="S42" s="65">
        <f t="shared" si="1"/>
        <v>822222.22222222213</v>
      </c>
      <c r="T42" s="66"/>
      <c r="U42" s="67"/>
      <c r="V42" s="68"/>
    </row>
    <row r="43" spans="1:22" s="2" customFormat="1" ht="45" x14ac:dyDescent="0.25">
      <c r="A43" s="61">
        <v>30</v>
      </c>
      <c r="B43" s="29">
        <v>5081227</v>
      </c>
      <c r="C43" s="30" t="s">
        <v>55</v>
      </c>
      <c r="D43" s="62" t="s">
        <v>145</v>
      </c>
      <c r="E43" s="31">
        <v>1000000</v>
      </c>
      <c r="F43" s="44">
        <v>1000000</v>
      </c>
      <c r="G43" s="44">
        <v>1000000</v>
      </c>
      <c r="H43" s="44">
        <v>1000000</v>
      </c>
      <c r="I43" s="44">
        <v>1000000</v>
      </c>
      <c r="J43" s="44">
        <v>1000000</v>
      </c>
      <c r="K43" s="31">
        <v>400000</v>
      </c>
      <c r="L43" s="44">
        <v>0</v>
      </c>
      <c r="M43" s="44">
        <v>0</v>
      </c>
      <c r="N43" s="31">
        <v>1000000</v>
      </c>
      <c r="O43" s="31">
        <v>1000000</v>
      </c>
      <c r="P43" s="45">
        <v>1000000</v>
      </c>
      <c r="Q43" s="63">
        <f t="shared" si="0"/>
        <v>9400000</v>
      </c>
      <c r="R43" s="64"/>
      <c r="S43" s="65">
        <f t="shared" si="1"/>
        <v>783333.33333333337</v>
      </c>
      <c r="T43" s="66"/>
      <c r="U43" s="67"/>
      <c r="V43" s="68"/>
    </row>
    <row r="44" spans="1:22" s="2" customFormat="1" ht="45" x14ac:dyDescent="0.25">
      <c r="A44" s="61">
        <v>31</v>
      </c>
      <c r="B44" s="11">
        <v>4505075</v>
      </c>
      <c r="C44" s="30" t="s">
        <v>56</v>
      </c>
      <c r="D44" s="62" t="s">
        <v>146</v>
      </c>
      <c r="E44" s="31">
        <v>1000000</v>
      </c>
      <c r="F44" s="44">
        <v>1000000</v>
      </c>
      <c r="G44" s="44">
        <v>1000000</v>
      </c>
      <c r="H44" s="44">
        <v>1000000</v>
      </c>
      <c r="I44" s="44">
        <v>1000000</v>
      </c>
      <c r="J44" s="44">
        <v>1000000</v>
      </c>
      <c r="K44" s="31">
        <v>1000000</v>
      </c>
      <c r="L44" s="44">
        <v>1000000</v>
      </c>
      <c r="M44" s="44">
        <v>1000000</v>
      </c>
      <c r="N44" s="31">
        <v>1000000</v>
      </c>
      <c r="O44" s="31">
        <v>1000000</v>
      </c>
      <c r="P44" s="45">
        <v>1000000</v>
      </c>
      <c r="Q44" s="63">
        <f t="shared" si="0"/>
        <v>12000000</v>
      </c>
      <c r="R44" s="64"/>
      <c r="S44" s="65">
        <f t="shared" si="1"/>
        <v>1000000</v>
      </c>
      <c r="T44" s="66"/>
      <c r="U44" s="67"/>
      <c r="V44" s="68"/>
    </row>
    <row r="45" spans="1:22" s="2" customFormat="1" ht="33.75" x14ac:dyDescent="0.25">
      <c r="A45" s="61">
        <v>32</v>
      </c>
      <c r="B45" s="29">
        <v>894956</v>
      </c>
      <c r="C45" s="30" t="s">
        <v>57</v>
      </c>
      <c r="D45" s="62" t="s">
        <v>144</v>
      </c>
      <c r="E45" s="31">
        <v>1000000</v>
      </c>
      <c r="F45" s="44">
        <v>1000000</v>
      </c>
      <c r="G45" s="44">
        <v>1000000</v>
      </c>
      <c r="H45" s="44">
        <v>1000000</v>
      </c>
      <c r="I45" s="44">
        <v>1000000</v>
      </c>
      <c r="J45" s="44">
        <v>1000000</v>
      </c>
      <c r="K45" s="31">
        <v>1000000</v>
      </c>
      <c r="L45" s="44">
        <v>1000000</v>
      </c>
      <c r="M45" s="44">
        <v>1000000</v>
      </c>
      <c r="N45" s="31">
        <v>1000000</v>
      </c>
      <c r="O45" s="31">
        <v>1000000</v>
      </c>
      <c r="P45" s="45">
        <v>1000000</v>
      </c>
      <c r="Q45" s="63">
        <f t="shared" si="0"/>
        <v>12000000</v>
      </c>
      <c r="R45" s="64"/>
      <c r="S45" s="65">
        <f t="shared" si="1"/>
        <v>1000000</v>
      </c>
      <c r="T45" s="66"/>
      <c r="U45" s="67"/>
      <c r="V45" s="68"/>
    </row>
    <row r="46" spans="1:22" s="2" customFormat="1" ht="45" x14ac:dyDescent="0.25">
      <c r="A46" s="61">
        <v>33</v>
      </c>
      <c r="B46" s="29">
        <v>2338413</v>
      </c>
      <c r="C46" s="30" t="s">
        <v>58</v>
      </c>
      <c r="D46" s="62" t="s">
        <v>147</v>
      </c>
      <c r="E46" s="31">
        <v>0</v>
      </c>
      <c r="F46" s="44">
        <v>1000000</v>
      </c>
      <c r="G46" s="44">
        <v>1000000</v>
      </c>
      <c r="H46" s="44">
        <v>1000000</v>
      </c>
      <c r="I46" s="44">
        <v>1000000</v>
      </c>
      <c r="J46" s="44">
        <v>1000000</v>
      </c>
      <c r="K46" s="31">
        <v>1000000</v>
      </c>
      <c r="L46" s="44">
        <v>1000000</v>
      </c>
      <c r="M46" s="44">
        <v>1000000</v>
      </c>
      <c r="N46" s="31">
        <v>1000000</v>
      </c>
      <c r="O46" s="31">
        <v>1000000</v>
      </c>
      <c r="P46" s="45">
        <v>1000000</v>
      </c>
      <c r="Q46" s="63">
        <f t="shared" si="0"/>
        <v>11000000</v>
      </c>
      <c r="R46" s="64"/>
      <c r="S46" s="65">
        <f t="shared" si="1"/>
        <v>916666.66666666663</v>
      </c>
      <c r="T46" s="66"/>
      <c r="U46" s="67"/>
      <c r="V46" s="68"/>
    </row>
    <row r="47" spans="1:22" s="2" customFormat="1" ht="45" x14ac:dyDescent="0.25">
      <c r="A47" s="61">
        <v>34</v>
      </c>
      <c r="B47" s="29">
        <v>2815330</v>
      </c>
      <c r="C47" s="30" t="s">
        <v>59</v>
      </c>
      <c r="D47" s="62" t="s">
        <v>148</v>
      </c>
      <c r="E47" s="31">
        <v>0</v>
      </c>
      <c r="F47" s="44">
        <v>1200000</v>
      </c>
      <c r="G47" s="44">
        <f>1200000+240000</f>
        <v>1440000</v>
      </c>
      <c r="H47" s="31">
        <v>1200000</v>
      </c>
      <c r="I47" s="44">
        <v>1200000</v>
      </c>
      <c r="J47" s="31">
        <v>1200000</v>
      </c>
      <c r="K47" s="31">
        <v>1200000</v>
      </c>
      <c r="L47" s="44">
        <v>1200000</v>
      </c>
      <c r="M47" s="31">
        <v>1200000</v>
      </c>
      <c r="N47" s="31">
        <v>1200000</v>
      </c>
      <c r="O47" s="31">
        <f>1200000+350000</f>
        <v>1550000</v>
      </c>
      <c r="P47" s="45">
        <v>1200000</v>
      </c>
      <c r="Q47" s="63">
        <f t="shared" si="0"/>
        <v>13790000</v>
      </c>
      <c r="R47" s="64"/>
      <c r="S47" s="65">
        <f t="shared" si="1"/>
        <v>1149166.6666666667</v>
      </c>
      <c r="T47" s="66"/>
      <c r="U47" s="67"/>
      <c r="V47" s="68"/>
    </row>
    <row r="48" spans="1:22" s="2" customFormat="1" ht="33.75" x14ac:dyDescent="0.25">
      <c r="A48" s="61">
        <v>35</v>
      </c>
      <c r="B48" s="29">
        <v>1248854</v>
      </c>
      <c r="C48" s="30" t="s">
        <v>60</v>
      </c>
      <c r="D48" s="62" t="s">
        <v>149</v>
      </c>
      <c r="E48" s="31">
        <v>1200000</v>
      </c>
      <c r="F48" s="44">
        <v>1200000</v>
      </c>
      <c r="G48" s="44">
        <v>1200000</v>
      </c>
      <c r="H48" s="44">
        <v>1200000</v>
      </c>
      <c r="I48" s="44">
        <v>1200000</v>
      </c>
      <c r="J48" s="44">
        <v>1200000</v>
      </c>
      <c r="K48" s="31">
        <v>1200000</v>
      </c>
      <c r="L48" s="44">
        <v>1200000</v>
      </c>
      <c r="M48" s="44">
        <v>1200000</v>
      </c>
      <c r="N48" s="31">
        <v>1200000</v>
      </c>
      <c r="O48" s="31">
        <v>1200000</v>
      </c>
      <c r="P48" s="45">
        <v>1200000</v>
      </c>
      <c r="Q48" s="63">
        <f t="shared" si="0"/>
        <v>14400000</v>
      </c>
      <c r="R48" s="64"/>
      <c r="S48" s="65">
        <f t="shared" si="1"/>
        <v>1200000</v>
      </c>
      <c r="T48" s="66"/>
      <c r="U48" s="67"/>
      <c r="V48" s="68"/>
    </row>
    <row r="49" spans="1:22" s="2" customFormat="1" ht="33.75" x14ac:dyDescent="0.25">
      <c r="A49" s="61">
        <v>36</v>
      </c>
      <c r="B49" s="29">
        <v>4436076</v>
      </c>
      <c r="C49" s="30" t="s">
        <v>61</v>
      </c>
      <c r="D49" s="62" t="s">
        <v>150</v>
      </c>
      <c r="E49" s="31">
        <v>1200000</v>
      </c>
      <c r="F49" s="44">
        <v>1200000</v>
      </c>
      <c r="G49" s="44">
        <v>1200000</v>
      </c>
      <c r="H49" s="44">
        <v>1200000</v>
      </c>
      <c r="I49" s="44">
        <v>1200000</v>
      </c>
      <c r="J49" s="44">
        <v>1200000</v>
      </c>
      <c r="K49" s="31">
        <v>1200000</v>
      </c>
      <c r="L49" s="44">
        <v>1200000</v>
      </c>
      <c r="M49" s="44">
        <v>1200000</v>
      </c>
      <c r="N49" s="31">
        <v>1200000</v>
      </c>
      <c r="O49" s="31">
        <v>1200000</v>
      </c>
      <c r="P49" s="45">
        <v>1200000</v>
      </c>
      <c r="Q49" s="63">
        <f t="shared" si="0"/>
        <v>14400000</v>
      </c>
      <c r="R49" s="64"/>
      <c r="S49" s="65">
        <f t="shared" si="1"/>
        <v>1200000</v>
      </c>
      <c r="T49" s="66"/>
      <c r="U49" s="67"/>
      <c r="V49" s="68"/>
    </row>
    <row r="50" spans="1:22" s="2" customFormat="1" ht="33.75" x14ac:dyDescent="0.25">
      <c r="A50" s="61">
        <v>37</v>
      </c>
      <c r="B50" s="11">
        <v>5335213</v>
      </c>
      <c r="C50" s="30" t="s">
        <v>62</v>
      </c>
      <c r="D50" s="62" t="s">
        <v>151</v>
      </c>
      <c r="E50" s="31">
        <v>1200000</v>
      </c>
      <c r="F50" s="44">
        <v>1200000</v>
      </c>
      <c r="G50" s="44">
        <v>1200000</v>
      </c>
      <c r="H50" s="44">
        <v>1200000</v>
      </c>
      <c r="I50" s="44">
        <v>1500000</v>
      </c>
      <c r="J50" s="44">
        <v>1500000</v>
      </c>
      <c r="K50" s="31">
        <v>1500000</v>
      </c>
      <c r="L50" s="44">
        <v>1500000</v>
      </c>
      <c r="M50" s="44">
        <v>1500000</v>
      </c>
      <c r="N50" s="31">
        <v>1500000</v>
      </c>
      <c r="O50" s="31">
        <v>1500000</v>
      </c>
      <c r="P50" s="45">
        <v>1500000</v>
      </c>
      <c r="Q50" s="63">
        <f t="shared" si="0"/>
        <v>16800000</v>
      </c>
      <c r="R50" s="64"/>
      <c r="S50" s="65">
        <f t="shared" si="1"/>
        <v>1400000</v>
      </c>
      <c r="T50" s="66"/>
      <c r="U50" s="67"/>
      <c r="V50" s="68"/>
    </row>
    <row r="51" spans="1:22" s="2" customFormat="1" ht="45" x14ac:dyDescent="0.25">
      <c r="A51" s="61">
        <v>38</v>
      </c>
      <c r="B51" s="29">
        <v>1244170</v>
      </c>
      <c r="C51" s="30" t="s">
        <v>63</v>
      </c>
      <c r="D51" s="62" t="s">
        <v>148</v>
      </c>
      <c r="E51" s="31">
        <v>1200000</v>
      </c>
      <c r="F51" s="44">
        <v>1200000</v>
      </c>
      <c r="G51" s="44">
        <f>1200000+240000</f>
        <v>1440000</v>
      </c>
      <c r="H51" s="44">
        <v>1200000</v>
      </c>
      <c r="I51" s="44">
        <v>1200000</v>
      </c>
      <c r="J51" s="44">
        <v>1200000</v>
      </c>
      <c r="K51" s="31">
        <v>1200000</v>
      </c>
      <c r="L51" s="44">
        <v>1200000</v>
      </c>
      <c r="M51" s="44">
        <v>1200000</v>
      </c>
      <c r="N51" s="31">
        <v>1200000</v>
      </c>
      <c r="O51" s="31">
        <f>1200000+350000</f>
        <v>1550000</v>
      </c>
      <c r="P51" s="45">
        <v>1200000</v>
      </c>
      <c r="Q51" s="63">
        <f t="shared" si="0"/>
        <v>14990000</v>
      </c>
      <c r="R51" s="64"/>
      <c r="S51" s="65">
        <f t="shared" si="1"/>
        <v>1249166.6666666667</v>
      </c>
      <c r="T51" s="66"/>
      <c r="U51" s="67"/>
      <c r="V51" s="68"/>
    </row>
    <row r="52" spans="1:22" s="2" customFormat="1" ht="18" x14ac:dyDescent="0.25">
      <c r="A52" s="61">
        <v>39</v>
      </c>
      <c r="B52" s="29">
        <v>1442118</v>
      </c>
      <c r="C52" s="32" t="s">
        <v>64</v>
      </c>
      <c r="D52" s="62" t="s">
        <v>152</v>
      </c>
      <c r="E52" s="31">
        <v>1200000</v>
      </c>
      <c r="F52" s="44">
        <f>1200000+240000</f>
        <v>1440000</v>
      </c>
      <c r="G52" s="44">
        <f>1200000+240000</f>
        <v>1440000</v>
      </c>
      <c r="H52" s="44">
        <v>1200000</v>
      </c>
      <c r="I52" s="44">
        <v>1200000</v>
      </c>
      <c r="J52" s="44">
        <v>1200000</v>
      </c>
      <c r="K52" s="31">
        <v>1200000</v>
      </c>
      <c r="L52" s="44">
        <v>1200000</v>
      </c>
      <c r="M52" s="44">
        <v>1200000</v>
      </c>
      <c r="N52" s="31">
        <v>1200000</v>
      </c>
      <c r="O52" s="31">
        <v>1200000</v>
      </c>
      <c r="P52" s="45">
        <v>1200000</v>
      </c>
      <c r="Q52" s="63">
        <f t="shared" si="0"/>
        <v>14880000</v>
      </c>
      <c r="R52" s="64">
        <v>600000</v>
      </c>
      <c r="S52" s="65">
        <f t="shared" si="1"/>
        <v>640000</v>
      </c>
      <c r="T52" s="66"/>
      <c r="U52" s="67"/>
      <c r="V52" s="68"/>
    </row>
    <row r="53" spans="1:22" s="2" customFormat="1" ht="18" x14ac:dyDescent="0.25">
      <c r="A53" s="61">
        <v>40</v>
      </c>
      <c r="B53" s="29">
        <v>3734980</v>
      </c>
      <c r="C53" s="32" t="s">
        <v>65</v>
      </c>
      <c r="D53" s="62" t="s">
        <v>153</v>
      </c>
      <c r="E53" s="31">
        <v>1200000</v>
      </c>
      <c r="F53" s="44">
        <v>1200000</v>
      </c>
      <c r="G53" s="44">
        <v>1200000</v>
      </c>
      <c r="H53" s="44">
        <v>1200000</v>
      </c>
      <c r="I53" s="44">
        <v>1200000</v>
      </c>
      <c r="J53" s="44">
        <v>1200000</v>
      </c>
      <c r="K53" s="31">
        <v>480000</v>
      </c>
      <c r="L53" s="44">
        <v>0</v>
      </c>
      <c r="M53" s="44">
        <v>1200000</v>
      </c>
      <c r="N53" s="31">
        <v>1200000</v>
      </c>
      <c r="O53" s="31">
        <v>1200000</v>
      </c>
      <c r="P53" s="45">
        <v>1200000</v>
      </c>
      <c r="Q53" s="63">
        <f t="shared" si="0"/>
        <v>12480000</v>
      </c>
      <c r="R53" s="64"/>
      <c r="S53" s="65">
        <f t="shared" si="1"/>
        <v>1040000</v>
      </c>
      <c r="T53" s="66"/>
      <c r="U53" s="67"/>
      <c r="V53" s="68"/>
    </row>
    <row r="54" spans="1:22" s="2" customFormat="1" ht="45" x14ac:dyDescent="0.25">
      <c r="A54" s="61">
        <v>41</v>
      </c>
      <c r="B54" s="29">
        <v>4649813</v>
      </c>
      <c r="C54" s="30" t="s">
        <v>66</v>
      </c>
      <c r="D54" s="62" t="s">
        <v>142</v>
      </c>
      <c r="E54" s="31">
        <v>1200000</v>
      </c>
      <c r="F54" s="44">
        <v>1200000</v>
      </c>
      <c r="G54" s="44">
        <v>1200000</v>
      </c>
      <c r="H54" s="44">
        <v>1200000</v>
      </c>
      <c r="I54" s="44">
        <v>1200000</v>
      </c>
      <c r="J54" s="44">
        <v>1200000</v>
      </c>
      <c r="K54" s="31">
        <v>1200000</v>
      </c>
      <c r="L54" s="44">
        <v>1200000</v>
      </c>
      <c r="M54" s="44">
        <v>1200000</v>
      </c>
      <c r="N54" s="31">
        <v>1200000</v>
      </c>
      <c r="O54" s="31">
        <v>1200000</v>
      </c>
      <c r="P54" s="45">
        <v>1200000</v>
      </c>
      <c r="Q54" s="63">
        <f t="shared" si="0"/>
        <v>14400000</v>
      </c>
      <c r="R54" s="64"/>
      <c r="S54" s="65">
        <f t="shared" si="1"/>
        <v>1200000</v>
      </c>
      <c r="T54" s="66"/>
      <c r="U54" s="67"/>
      <c r="V54" s="68"/>
    </row>
    <row r="55" spans="1:22" s="2" customFormat="1" ht="45" x14ac:dyDescent="0.25">
      <c r="A55" s="61">
        <v>42</v>
      </c>
      <c r="B55" s="29">
        <v>4644430</v>
      </c>
      <c r="C55" s="30" t="s">
        <v>67</v>
      </c>
      <c r="D55" s="62" t="s">
        <v>154</v>
      </c>
      <c r="E55" s="31">
        <v>1200000</v>
      </c>
      <c r="F55" s="44">
        <v>1200000</v>
      </c>
      <c r="G55" s="44">
        <v>1200000</v>
      </c>
      <c r="H55" s="44">
        <v>1200000</v>
      </c>
      <c r="I55" s="44">
        <v>1200000</v>
      </c>
      <c r="J55" s="44">
        <v>1200000</v>
      </c>
      <c r="K55" s="31">
        <v>1200000</v>
      </c>
      <c r="L55" s="44">
        <v>1200000</v>
      </c>
      <c r="M55" s="44">
        <v>1200000</v>
      </c>
      <c r="N55" s="31">
        <v>1200000</v>
      </c>
      <c r="O55" s="31">
        <v>1200000</v>
      </c>
      <c r="P55" s="45">
        <v>1200000</v>
      </c>
      <c r="Q55" s="63">
        <f t="shared" si="0"/>
        <v>14400000</v>
      </c>
      <c r="R55" s="64"/>
      <c r="S55" s="65">
        <f t="shared" si="1"/>
        <v>1200000</v>
      </c>
      <c r="T55" s="66"/>
      <c r="U55" s="67"/>
      <c r="V55" s="68"/>
    </row>
    <row r="56" spans="1:22" s="2" customFormat="1" ht="33.75" x14ac:dyDescent="0.25">
      <c r="A56" s="61">
        <v>43</v>
      </c>
      <c r="B56" s="11">
        <v>754913</v>
      </c>
      <c r="C56" s="30" t="s">
        <v>68</v>
      </c>
      <c r="D56" s="62" t="s">
        <v>131</v>
      </c>
      <c r="E56" s="31">
        <v>1200000</v>
      </c>
      <c r="F56" s="44">
        <v>1200000</v>
      </c>
      <c r="G56" s="44">
        <v>1200000</v>
      </c>
      <c r="H56" s="44">
        <v>1200000</v>
      </c>
      <c r="I56" s="44">
        <v>1200000</v>
      </c>
      <c r="J56" s="44">
        <v>1200000</v>
      </c>
      <c r="K56" s="31">
        <v>1200000</v>
      </c>
      <c r="L56" s="44">
        <v>1200000</v>
      </c>
      <c r="M56" s="44">
        <v>0</v>
      </c>
      <c r="N56" s="31">
        <v>0</v>
      </c>
      <c r="O56" s="31">
        <v>0</v>
      </c>
      <c r="P56" s="45">
        <v>1200000</v>
      </c>
      <c r="Q56" s="63">
        <f t="shared" si="0"/>
        <v>10800000</v>
      </c>
      <c r="R56" s="64"/>
      <c r="S56" s="65">
        <f t="shared" si="1"/>
        <v>900000</v>
      </c>
      <c r="T56" s="66"/>
      <c r="U56" s="67"/>
      <c r="V56" s="68"/>
    </row>
    <row r="57" spans="1:22" s="2" customFormat="1" ht="22.5" x14ac:dyDescent="0.25">
      <c r="A57" s="61">
        <v>44</v>
      </c>
      <c r="B57" s="29">
        <v>5009040</v>
      </c>
      <c r="C57" s="30" t="s">
        <v>69</v>
      </c>
      <c r="D57" s="62" t="s">
        <v>155</v>
      </c>
      <c r="E57" s="31">
        <v>800000</v>
      </c>
      <c r="F57" s="44">
        <v>1200000</v>
      </c>
      <c r="G57" s="44">
        <v>1200000</v>
      </c>
      <c r="H57" s="44">
        <v>1200000</v>
      </c>
      <c r="I57" s="44">
        <v>1200000</v>
      </c>
      <c r="J57" s="44">
        <v>1200000</v>
      </c>
      <c r="K57" s="31">
        <v>1200000</v>
      </c>
      <c r="L57" s="44">
        <v>1200000</v>
      </c>
      <c r="M57" s="31">
        <v>1200000</v>
      </c>
      <c r="N57" s="31">
        <v>1200000</v>
      </c>
      <c r="O57" s="31">
        <v>1200000</v>
      </c>
      <c r="P57" s="45">
        <v>1200000</v>
      </c>
      <c r="Q57" s="63">
        <f t="shared" si="0"/>
        <v>14000000</v>
      </c>
      <c r="R57" s="64"/>
      <c r="S57" s="65">
        <f t="shared" si="1"/>
        <v>1166666.6666666667</v>
      </c>
      <c r="T57" s="66"/>
      <c r="U57" s="67"/>
      <c r="V57" s="68"/>
    </row>
    <row r="58" spans="1:22" s="2" customFormat="1" ht="33.75" x14ac:dyDescent="0.25">
      <c r="A58" s="61">
        <v>45</v>
      </c>
      <c r="B58" s="29">
        <v>938060</v>
      </c>
      <c r="C58" s="30" t="s">
        <v>70</v>
      </c>
      <c r="D58" s="62" t="s">
        <v>134</v>
      </c>
      <c r="E58" s="31">
        <v>1200000</v>
      </c>
      <c r="F58" s="44">
        <v>1200000</v>
      </c>
      <c r="G58" s="44">
        <v>1200000</v>
      </c>
      <c r="H58" s="44">
        <v>1200000</v>
      </c>
      <c r="I58" s="44">
        <v>1200000</v>
      </c>
      <c r="J58" s="44">
        <v>1200000</v>
      </c>
      <c r="K58" s="31">
        <v>1260000</v>
      </c>
      <c r="L58" s="31">
        <v>1395000</v>
      </c>
      <c r="M58" s="31">
        <v>1395000</v>
      </c>
      <c r="N58" s="31">
        <v>1485000</v>
      </c>
      <c r="O58" s="31">
        <v>1395000</v>
      </c>
      <c r="P58" s="45">
        <f>45000*26</f>
        <v>1170000</v>
      </c>
      <c r="Q58" s="63">
        <f t="shared" si="0"/>
        <v>15300000</v>
      </c>
      <c r="R58" s="64"/>
      <c r="S58" s="65">
        <f t="shared" si="1"/>
        <v>1275000</v>
      </c>
      <c r="T58" s="66"/>
      <c r="U58" s="67"/>
      <c r="V58" s="68"/>
    </row>
    <row r="59" spans="1:22" s="2" customFormat="1" ht="33.75" x14ac:dyDescent="0.25">
      <c r="A59" s="61">
        <v>46</v>
      </c>
      <c r="B59" s="11">
        <v>4653830</v>
      </c>
      <c r="C59" s="30" t="s">
        <v>71</v>
      </c>
      <c r="D59" s="62" t="s">
        <v>156</v>
      </c>
      <c r="E59" s="31">
        <v>1200000</v>
      </c>
      <c r="F59" s="44">
        <v>1200000</v>
      </c>
      <c r="G59" s="44">
        <v>1200000</v>
      </c>
      <c r="H59" s="44">
        <v>1200000</v>
      </c>
      <c r="I59" s="44">
        <v>1200000</v>
      </c>
      <c r="J59" s="44">
        <v>1200000</v>
      </c>
      <c r="K59" s="31">
        <v>480000</v>
      </c>
      <c r="L59" s="44">
        <v>0</v>
      </c>
      <c r="M59" s="44">
        <v>1200000</v>
      </c>
      <c r="N59" s="31">
        <v>1200000</v>
      </c>
      <c r="O59" s="31">
        <v>1200000</v>
      </c>
      <c r="P59" s="45">
        <v>1200000</v>
      </c>
      <c r="Q59" s="63">
        <f t="shared" si="0"/>
        <v>12480000</v>
      </c>
      <c r="R59" s="64"/>
      <c r="S59" s="65">
        <f t="shared" si="1"/>
        <v>1040000</v>
      </c>
      <c r="T59" s="66"/>
      <c r="U59" s="67"/>
      <c r="V59" s="68"/>
    </row>
    <row r="60" spans="1:22" s="2" customFormat="1" ht="22.5" x14ac:dyDescent="0.25">
      <c r="A60" s="61">
        <v>47</v>
      </c>
      <c r="B60" s="11">
        <v>2628746</v>
      </c>
      <c r="C60" s="30" t="s">
        <v>72</v>
      </c>
      <c r="D60" s="62" t="s">
        <v>134</v>
      </c>
      <c r="E60" s="31">
        <v>1200000</v>
      </c>
      <c r="F60" s="44">
        <v>1200000</v>
      </c>
      <c r="G60" s="44">
        <v>1200000</v>
      </c>
      <c r="H60" s="44">
        <v>1200000</v>
      </c>
      <c r="I60" s="44">
        <v>1200000</v>
      </c>
      <c r="J60" s="44">
        <v>1200000</v>
      </c>
      <c r="K60" s="31">
        <v>1200000</v>
      </c>
      <c r="L60" s="44">
        <v>1200000</v>
      </c>
      <c r="M60" s="44">
        <v>1200000</v>
      </c>
      <c r="N60" s="31">
        <v>1200000</v>
      </c>
      <c r="O60" s="31">
        <v>1200000</v>
      </c>
      <c r="P60" s="45">
        <v>1200000</v>
      </c>
      <c r="Q60" s="63">
        <f t="shared" si="0"/>
        <v>14400000</v>
      </c>
      <c r="R60" s="64"/>
      <c r="S60" s="65">
        <f t="shared" si="1"/>
        <v>1200000</v>
      </c>
      <c r="T60" s="66"/>
      <c r="U60" s="67"/>
      <c r="V60" s="68"/>
    </row>
    <row r="61" spans="1:22" s="2" customFormat="1" ht="33.75" x14ac:dyDescent="0.25">
      <c r="A61" s="61">
        <v>48</v>
      </c>
      <c r="B61" s="33">
        <v>829682</v>
      </c>
      <c r="C61" s="34" t="s">
        <v>73</v>
      </c>
      <c r="D61" s="62" t="s">
        <v>157</v>
      </c>
      <c r="E61" s="31">
        <v>1200000</v>
      </c>
      <c r="F61" s="44">
        <v>1200000</v>
      </c>
      <c r="G61" s="44">
        <v>1200000</v>
      </c>
      <c r="H61" s="44">
        <v>1200000</v>
      </c>
      <c r="I61" s="44">
        <v>1200000</v>
      </c>
      <c r="J61" s="44">
        <v>1200000</v>
      </c>
      <c r="K61" s="31">
        <v>1200000</v>
      </c>
      <c r="L61" s="44">
        <v>1200000</v>
      </c>
      <c r="M61" s="44">
        <v>1200000</v>
      </c>
      <c r="N61" s="31">
        <v>1200000</v>
      </c>
      <c r="O61" s="31">
        <v>1200000</v>
      </c>
      <c r="P61" s="45">
        <v>1200000</v>
      </c>
      <c r="Q61" s="63">
        <f t="shared" si="0"/>
        <v>14400000</v>
      </c>
      <c r="R61" s="64"/>
      <c r="S61" s="65">
        <f t="shared" si="1"/>
        <v>1200000</v>
      </c>
      <c r="T61" s="66"/>
      <c r="U61" s="67"/>
      <c r="V61" s="68"/>
    </row>
    <row r="62" spans="1:22" s="2" customFormat="1" ht="22.5" x14ac:dyDescent="0.25">
      <c r="A62" s="61">
        <v>49</v>
      </c>
      <c r="B62" s="35">
        <v>1252574</v>
      </c>
      <c r="C62" s="34" t="s">
        <v>74</v>
      </c>
      <c r="D62" s="62" t="s">
        <v>158</v>
      </c>
      <c r="E62" s="31">
        <v>1200000</v>
      </c>
      <c r="F62" s="44">
        <v>1200000</v>
      </c>
      <c r="G62" s="31">
        <v>1200000</v>
      </c>
      <c r="H62" s="73">
        <v>1200000</v>
      </c>
      <c r="I62" s="44">
        <v>1200000</v>
      </c>
      <c r="J62" s="44">
        <v>1200000</v>
      </c>
      <c r="K62" s="31">
        <v>1200000</v>
      </c>
      <c r="L62" s="44">
        <v>1200000</v>
      </c>
      <c r="M62" s="44">
        <v>1200000</v>
      </c>
      <c r="N62" s="31">
        <v>1200000</v>
      </c>
      <c r="O62" s="31">
        <v>1200000</v>
      </c>
      <c r="P62" s="45">
        <v>1200000</v>
      </c>
      <c r="Q62" s="63">
        <f t="shared" si="0"/>
        <v>14400000</v>
      </c>
      <c r="R62" s="64"/>
      <c r="S62" s="65">
        <f t="shared" si="1"/>
        <v>1200000</v>
      </c>
      <c r="T62" s="66"/>
      <c r="U62" s="67"/>
      <c r="V62" s="68"/>
    </row>
    <row r="63" spans="1:22" s="2" customFormat="1" ht="45" x14ac:dyDescent="0.25">
      <c r="A63" s="61">
        <v>50</v>
      </c>
      <c r="B63" s="33">
        <v>1565264</v>
      </c>
      <c r="C63" s="34" t="s">
        <v>75</v>
      </c>
      <c r="D63" s="62" t="s">
        <v>155</v>
      </c>
      <c r="E63" s="44">
        <v>0</v>
      </c>
      <c r="F63" s="44">
        <v>0</v>
      </c>
      <c r="G63" s="69">
        <v>0</v>
      </c>
      <c r="H63" s="69">
        <v>0</v>
      </c>
      <c r="I63" s="69">
        <v>1200000</v>
      </c>
      <c r="J63" s="69">
        <v>1200000</v>
      </c>
      <c r="K63" s="71">
        <v>1200000</v>
      </c>
      <c r="L63" s="69">
        <v>1200000</v>
      </c>
      <c r="M63" s="69">
        <v>0</v>
      </c>
      <c r="N63" s="71">
        <v>0</v>
      </c>
      <c r="O63" s="71">
        <v>0</v>
      </c>
      <c r="P63" s="74">
        <v>1200000</v>
      </c>
      <c r="Q63" s="63">
        <f t="shared" si="0"/>
        <v>6000000</v>
      </c>
      <c r="R63" s="70"/>
      <c r="S63" s="65">
        <f t="shared" si="1"/>
        <v>500000</v>
      </c>
      <c r="T63" s="66"/>
      <c r="U63" s="67"/>
      <c r="V63" s="68"/>
    </row>
    <row r="64" spans="1:22" s="2" customFormat="1" ht="45" x14ac:dyDescent="0.25">
      <c r="A64" s="61">
        <v>51</v>
      </c>
      <c r="B64" s="31">
        <v>5107564</v>
      </c>
      <c r="C64" s="30" t="s">
        <v>76</v>
      </c>
      <c r="D64" s="62" t="s">
        <v>159</v>
      </c>
      <c r="E64" s="75">
        <v>0</v>
      </c>
      <c r="F64" s="69">
        <v>0</v>
      </c>
      <c r="G64" s="69">
        <v>0</v>
      </c>
      <c r="H64" s="69">
        <v>0</v>
      </c>
      <c r="I64" s="69">
        <v>0</v>
      </c>
      <c r="J64" s="69">
        <v>1200000</v>
      </c>
      <c r="K64" s="71">
        <v>1200000</v>
      </c>
      <c r="L64" s="69">
        <v>1200000</v>
      </c>
      <c r="M64" s="69">
        <v>1200000</v>
      </c>
      <c r="N64" s="71">
        <v>1200000</v>
      </c>
      <c r="O64" s="71">
        <v>1200000</v>
      </c>
      <c r="P64" s="74">
        <v>1200000</v>
      </c>
      <c r="Q64" s="63">
        <f t="shared" si="0"/>
        <v>8400000</v>
      </c>
      <c r="R64" s="70"/>
      <c r="S64" s="65">
        <f t="shared" si="1"/>
        <v>700000</v>
      </c>
      <c r="T64" s="66"/>
      <c r="U64" s="67"/>
      <c r="V64" s="68"/>
    </row>
    <row r="65" spans="1:22" s="2" customFormat="1" ht="45" x14ac:dyDescent="0.25">
      <c r="A65" s="61">
        <v>52</v>
      </c>
      <c r="B65" s="36">
        <v>3202639</v>
      </c>
      <c r="C65" s="34" t="s">
        <v>77</v>
      </c>
      <c r="D65" s="62" t="s">
        <v>155</v>
      </c>
      <c r="E65" s="31">
        <v>0</v>
      </c>
      <c r="F65" s="44">
        <v>0</v>
      </c>
      <c r="G65" s="71">
        <v>800000</v>
      </c>
      <c r="H65" s="44">
        <v>1200000</v>
      </c>
      <c r="I65" s="44">
        <v>1200000</v>
      </c>
      <c r="J65" s="44">
        <v>1200000</v>
      </c>
      <c r="K65" s="31">
        <v>480000</v>
      </c>
      <c r="L65" s="44">
        <v>0</v>
      </c>
      <c r="M65" s="44">
        <v>0</v>
      </c>
      <c r="N65" s="31">
        <v>0</v>
      </c>
      <c r="O65" s="31">
        <v>960000</v>
      </c>
      <c r="P65" s="44">
        <v>1200000</v>
      </c>
      <c r="Q65" s="63">
        <f t="shared" si="0"/>
        <v>7040000</v>
      </c>
      <c r="R65" s="70"/>
      <c r="S65" s="65">
        <f t="shared" si="1"/>
        <v>586666.66666666663</v>
      </c>
      <c r="T65" s="66"/>
      <c r="U65" s="67"/>
      <c r="V65" s="68"/>
    </row>
    <row r="66" spans="1:22" s="2" customFormat="1" ht="18" x14ac:dyDescent="0.25">
      <c r="A66" s="61">
        <v>53</v>
      </c>
      <c r="B66" s="29">
        <v>991940</v>
      </c>
      <c r="C66" s="32" t="s">
        <v>78</v>
      </c>
      <c r="D66" s="62" t="s">
        <v>160</v>
      </c>
      <c r="E66" s="31">
        <v>1250000</v>
      </c>
      <c r="F66" s="44">
        <v>1250000</v>
      </c>
      <c r="G66" s="44">
        <v>1250000</v>
      </c>
      <c r="H66" s="44">
        <v>1250000</v>
      </c>
      <c r="I66" s="31">
        <v>1250000</v>
      </c>
      <c r="J66" s="44">
        <v>1250000</v>
      </c>
      <c r="K66" s="31">
        <v>1250000</v>
      </c>
      <c r="L66" s="44">
        <v>1250000</v>
      </c>
      <c r="M66" s="44">
        <v>1250000</v>
      </c>
      <c r="N66" s="31">
        <v>1250000</v>
      </c>
      <c r="O66" s="31">
        <v>1250000</v>
      </c>
      <c r="P66" s="45">
        <v>1250000</v>
      </c>
      <c r="Q66" s="63">
        <f t="shared" si="0"/>
        <v>15000000</v>
      </c>
      <c r="R66" s="64"/>
      <c r="S66" s="65">
        <f t="shared" si="1"/>
        <v>1250000</v>
      </c>
      <c r="T66" s="66"/>
      <c r="U66" s="67"/>
      <c r="V66" s="68"/>
    </row>
    <row r="67" spans="1:22" s="2" customFormat="1" ht="33.75" x14ac:dyDescent="0.25">
      <c r="A67" s="61">
        <v>54</v>
      </c>
      <c r="B67" s="29">
        <v>1112488</v>
      </c>
      <c r="C67" s="30" t="s">
        <v>79</v>
      </c>
      <c r="D67" s="62" t="s">
        <v>148</v>
      </c>
      <c r="E67" s="31">
        <v>1300000</v>
      </c>
      <c r="F67" s="44">
        <v>1300000</v>
      </c>
      <c r="G67" s="31">
        <f>1300000+260000</f>
        <v>1560000</v>
      </c>
      <c r="H67" s="44">
        <v>1300000</v>
      </c>
      <c r="I67" s="44">
        <v>1300000</v>
      </c>
      <c r="J67" s="44">
        <v>1300000</v>
      </c>
      <c r="K67" s="31">
        <v>1300000</v>
      </c>
      <c r="L67" s="44">
        <v>1300000</v>
      </c>
      <c r="M67" s="44">
        <v>1300000</v>
      </c>
      <c r="N67" s="31">
        <v>1300000</v>
      </c>
      <c r="O67" s="31">
        <f>1300000+250000</f>
        <v>1550000</v>
      </c>
      <c r="P67" s="45">
        <v>1300000</v>
      </c>
      <c r="Q67" s="63">
        <f t="shared" si="0"/>
        <v>16110000</v>
      </c>
      <c r="R67" s="64"/>
      <c r="S67" s="65">
        <f t="shared" si="1"/>
        <v>1342500</v>
      </c>
      <c r="T67" s="66"/>
      <c r="U67" s="67"/>
      <c r="V67" s="68"/>
    </row>
    <row r="68" spans="1:22" s="2" customFormat="1" ht="33.75" x14ac:dyDescent="0.25">
      <c r="A68" s="61">
        <v>55</v>
      </c>
      <c r="B68" s="29">
        <v>2251391</v>
      </c>
      <c r="C68" s="30" t="s">
        <v>80</v>
      </c>
      <c r="D68" s="62" t="s">
        <v>161</v>
      </c>
      <c r="E68" s="31">
        <v>1300000</v>
      </c>
      <c r="F68" s="44">
        <v>1300000</v>
      </c>
      <c r="G68" s="44">
        <v>1300000</v>
      </c>
      <c r="H68" s="44">
        <v>1300000</v>
      </c>
      <c r="I68" s="44">
        <v>1300000</v>
      </c>
      <c r="J68" s="44">
        <v>1300000</v>
      </c>
      <c r="K68" s="31">
        <v>1000000</v>
      </c>
      <c r="L68" s="44">
        <v>1000000</v>
      </c>
      <c r="M68" s="44">
        <v>1000000</v>
      </c>
      <c r="N68" s="31">
        <v>1000000</v>
      </c>
      <c r="O68" s="31">
        <v>1000000</v>
      </c>
      <c r="P68" s="45">
        <v>1000000</v>
      </c>
      <c r="Q68" s="63">
        <f t="shared" si="0"/>
        <v>13800000</v>
      </c>
      <c r="R68" s="64"/>
      <c r="S68" s="65">
        <f t="shared" si="1"/>
        <v>1150000</v>
      </c>
      <c r="T68" s="66"/>
      <c r="U68" s="67"/>
      <c r="V68" s="68"/>
    </row>
    <row r="69" spans="1:22" s="2" customFormat="1" ht="45" x14ac:dyDescent="0.25">
      <c r="A69" s="61">
        <v>56</v>
      </c>
      <c r="B69" s="29">
        <v>2990451</v>
      </c>
      <c r="C69" s="30" t="s">
        <v>81</v>
      </c>
      <c r="D69" s="62" t="s">
        <v>162</v>
      </c>
      <c r="E69" s="31">
        <v>1500000</v>
      </c>
      <c r="F69" s="44">
        <v>1500000</v>
      </c>
      <c r="G69" s="44">
        <v>1500000</v>
      </c>
      <c r="H69" s="44">
        <v>1500000</v>
      </c>
      <c r="I69" s="44">
        <v>1500000</v>
      </c>
      <c r="J69" s="44">
        <v>1500000</v>
      </c>
      <c r="K69" s="31">
        <v>1500000</v>
      </c>
      <c r="L69" s="44">
        <v>1500000</v>
      </c>
      <c r="M69" s="44">
        <v>1500000</v>
      </c>
      <c r="N69" s="31">
        <v>1500000</v>
      </c>
      <c r="O69" s="31">
        <v>1500000</v>
      </c>
      <c r="P69" s="45">
        <v>1500000</v>
      </c>
      <c r="Q69" s="63">
        <f t="shared" si="0"/>
        <v>18000000</v>
      </c>
      <c r="R69" s="64"/>
      <c r="S69" s="65">
        <f t="shared" si="1"/>
        <v>1500000</v>
      </c>
      <c r="T69" s="66"/>
      <c r="U69" s="67"/>
      <c r="V69" s="68"/>
    </row>
    <row r="70" spans="1:22" s="2" customFormat="1" ht="45" x14ac:dyDescent="0.25">
      <c r="A70" s="61">
        <v>57</v>
      </c>
      <c r="B70" s="29">
        <v>2390986</v>
      </c>
      <c r="C70" s="30" t="s">
        <v>82</v>
      </c>
      <c r="D70" s="62" t="s">
        <v>154</v>
      </c>
      <c r="E70" s="31">
        <v>1500000</v>
      </c>
      <c r="F70" s="44">
        <v>1500000</v>
      </c>
      <c r="G70" s="44">
        <v>1500000</v>
      </c>
      <c r="H70" s="44">
        <v>1500000</v>
      </c>
      <c r="I70" s="44">
        <v>1500000</v>
      </c>
      <c r="J70" s="44">
        <v>1500000</v>
      </c>
      <c r="K70" s="31">
        <v>600000</v>
      </c>
      <c r="L70" s="44">
        <v>650000</v>
      </c>
      <c r="M70" s="44">
        <v>1500000</v>
      </c>
      <c r="N70" s="31">
        <v>1500000</v>
      </c>
      <c r="O70" s="31">
        <v>1500000</v>
      </c>
      <c r="P70" s="45">
        <v>1500000</v>
      </c>
      <c r="Q70" s="63">
        <f t="shared" si="0"/>
        <v>16250000</v>
      </c>
      <c r="R70" s="64"/>
      <c r="S70" s="65">
        <f t="shared" si="1"/>
        <v>1354166.6666666667</v>
      </c>
      <c r="T70" s="66"/>
      <c r="U70" s="67"/>
      <c r="V70" s="68"/>
    </row>
    <row r="71" spans="1:22" s="2" customFormat="1" ht="45" x14ac:dyDescent="0.25">
      <c r="A71" s="61">
        <v>58</v>
      </c>
      <c r="B71" s="29">
        <v>3520117</v>
      </c>
      <c r="C71" s="30" t="s">
        <v>83</v>
      </c>
      <c r="D71" s="62" t="s">
        <v>163</v>
      </c>
      <c r="E71" s="31">
        <v>1500000</v>
      </c>
      <c r="F71" s="44">
        <v>1500000</v>
      </c>
      <c r="G71" s="44">
        <v>1500000</v>
      </c>
      <c r="H71" s="44">
        <v>1500000</v>
      </c>
      <c r="I71" s="44">
        <v>1500000</v>
      </c>
      <c r="J71" s="44">
        <v>1500000</v>
      </c>
      <c r="K71" s="31">
        <v>1500000</v>
      </c>
      <c r="L71" s="44">
        <v>1500000</v>
      </c>
      <c r="M71" s="44">
        <v>1500000</v>
      </c>
      <c r="N71" s="31">
        <v>1500000</v>
      </c>
      <c r="O71" s="31">
        <v>1500000</v>
      </c>
      <c r="P71" s="45">
        <v>1500000</v>
      </c>
      <c r="Q71" s="63">
        <f t="shared" si="0"/>
        <v>18000000</v>
      </c>
      <c r="R71" s="64">
        <v>750000</v>
      </c>
      <c r="S71" s="65">
        <f t="shared" si="1"/>
        <v>750000</v>
      </c>
      <c r="T71" s="66"/>
      <c r="U71" s="67"/>
      <c r="V71" s="68"/>
    </row>
    <row r="72" spans="1:22" s="2" customFormat="1" ht="22.5" x14ac:dyDescent="0.25">
      <c r="A72" s="61">
        <v>59</v>
      </c>
      <c r="B72" s="11">
        <v>1420445</v>
      </c>
      <c r="C72" s="30" t="s">
        <v>84</v>
      </c>
      <c r="D72" s="62" t="s">
        <v>136</v>
      </c>
      <c r="E72" s="31">
        <v>1500000</v>
      </c>
      <c r="F72" s="44">
        <v>1500000</v>
      </c>
      <c r="G72" s="44">
        <v>1500000</v>
      </c>
      <c r="H72" s="44">
        <v>1500000</v>
      </c>
      <c r="I72" s="44">
        <v>1500000</v>
      </c>
      <c r="J72" s="44">
        <v>1500000</v>
      </c>
      <c r="K72" s="31">
        <v>1500000</v>
      </c>
      <c r="L72" s="44">
        <v>1500000</v>
      </c>
      <c r="M72" s="44">
        <v>1500000</v>
      </c>
      <c r="N72" s="31">
        <v>0</v>
      </c>
      <c r="O72" s="31">
        <v>0</v>
      </c>
      <c r="P72" s="45">
        <v>0</v>
      </c>
      <c r="Q72" s="63">
        <f t="shared" si="0"/>
        <v>13500000</v>
      </c>
      <c r="R72" s="64"/>
      <c r="S72" s="65">
        <f t="shared" si="1"/>
        <v>1125000</v>
      </c>
      <c r="T72" s="66"/>
      <c r="U72" s="67"/>
      <c r="V72" s="68"/>
    </row>
    <row r="73" spans="1:22" s="2" customFormat="1" ht="22.5" x14ac:dyDescent="0.25">
      <c r="A73" s="61">
        <v>60</v>
      </c>
      <c r="B73" s="11">
        <v>935946</v>
      </c>
      <c r="C73" s="30" t="s">
        <v>85</v>
      </c>
      <c r="D73" s="62" t="s">
        <v>148</v>
      </c>
      <c r="E73" s="31">
        <v>1500000</v>
      </c>
      <c r="F73" s="44">
        <v>1500000</v>
      </c>
      <c r="G73" s="44">
        <f>1500000+300000</f>
        <v>1800000</v>
      </c>
      <c r="H73" s="44">
        <v>1500000</v>
      </c>
      <c r="I73" s="44">
        <v>1500000</v>
      </c>
      <c r="J73" s="44">
        <v>1500000</v>
      </c>
      <c r="K73" s="31">
        <v>1500000</v>
      </c>
      <c r="L73" s="44">
        <v>1500000</v>
      </c>
      <c r="M73" s="44">
        <v>1500000</v>
      </c>
      <c r="N73" s="31">
        <v>1500000</v>
      </c>
      <c r="O73" s="31">
        <f>1500000+350000</f>
        <v>1850000</v>
      </c>
      <c r="P73" s="45">
        <v>1500000</v>
      </c>
      <c r="Q73" s="63">
        <f t="shared" si="0"/>
        <v>18650000</v>
      </c>
      <c r="R73" s="64"/>
      <c r="S73" s="65">
        <f t="shared" si="1"/>
        <v>1554166.6666666667</v>
      </c>
      <c r="T73" s="66"/>
      <c r="U73" s="67"/>
      <c r="V73" s="68"/>
    </row>
    <row r="74" spans="1:22" s="2" customFormat="1" ht="33.75" x14ac:dyDescent="0.25">
      <c r="A74" s="61">
        <v>61</v>
      </c>
      <c r="B74" s="29">
        <v>1290614</v>
      </c>
      <c r="C74" s="30" t="s">
        <v>86</v>
      </c>
      <c r="D74" s="62" t="s">
        <v>164</v>
      </c>
      <c r="E74" s="31">
        <v>1500000</v>
      </c>
      <c r="F74" s="44">
        <v>1500000</v>
      </c>
      <c r="G74" s="44">
        <v>1500000</v>
      </c>
      <c r="H74" s="44">
        <v>1500000</v>
      </c>
      <c r="I74" s="44">
        <v>1500000</v>
      </c>
      <c r="J74" s="44">
        <v>1500000</v>
      </c>
      <c r="K74" s="31">
        <v>1500000</v>
      </c>
      <c r="L74" s="44">
        <v>1500000</v>
      </c>
      <c r="M74" s="44">
        <v>1500000</v>
      </c>
      <c r="N74" s="31">
        <v>1500000</v>
      </c>
      <c r="O74" s="31">
        <v>1500000</v>
      </c>
      <c r="P74" s="45">
        <v>1500000</v>
      </c>
      <c r="Q74" s="63">
        <f t="shared" si="0"/>
        <v>18000000</v>
      </c>
      <c r="R74" s="64"/>
      <c r="S74" s="65">
        <f t="shared" si="1"/>
        <v>1500000</v>
      </c>
      <c r="T74" s="66"/>
      <c r="U74" s="67"/>
      <c r="V74" s="68"/>
    </row>
    <row r="75" spans="1:22" s="2" customFormat="1" ht="45" x14ac:dyDescent="0.25">
      <c r="A75" s="61">
        <v>62</v>
      </c>
      <c r="B75" s="29">
        <v>498073</v>
      </c>
      <c r="C75" s="30" t="s">
        <v>87</v>
      </c>
      <c r="D75" s="62" t="s">
        <v>165</v>
      </c>
      <c r="E75" s="31">
        <v>0</v>
      </c>
      <c r="F75" s="44">
        <v>1500000</v>
      </c>
      <c r="G75" s="44">
        <v>1500000</v>
      </c>
      <c r="H75" s="44">
        <v>1500000</v>
      </c>
      <c r="I75" s="44">
        <v>1500000</v>
      </c>
      <c r="J75" s="44">
        <v>1500000</v>
      </c>
      <c r="K75" s="31">
        <v>600000</v>
      </c>
      <c r="L75" s="44">
        <v>1500000</v>
      </c>
      <c r="M75" s="44">
        <v>1500000</v>
      </c>
      <c r="N75" s="31">
        <v>1500000</v>
      </c>
      <c r="O75" s="31">
        <v>1500000</v>
      </c>
      <c r="P75" s="45">
        <v>1500000</v>
      </c>
      <c r="Q75" s="63">
        <f t="shared" si="0"/>
        <v>15600000</v>
      </c>
      <c r="R75" s="64"/>
      <c r="S75" s="65">
        <f t="shared" si="1"/>
        <v>1300000</v>
      </c>
      <c r="T75" s="66"/>
      <c r="U75" s="67"/>
      <c r="V75" s="68"/>
    </row>
    <row r="76" spans="1:22" s="2" customFormat="1" ht="33.75" x14ac:dyDescent="0.25">
      <c r="A76" s="61">
        <v>63</v>
      </c>
      <c r="B76" s="29">
        <v>5885410</v>
      </c>
      <c r="C76" s="30" t="s">
        <v>88</v>
      </c>
      <c r="D76" s="62" t="s">
        <v>166</v>
      </c>
      <c r="E76" s="31">
        <v>0</v>
      </c>
      <c r="F76" s="44">
        <v>1650000</v>
      </c>
      <c r="G76" s="44">
        <v>1500000</v>
      </c>
      <c r="H76" s="44">
        <v>1500000</v>
      </c>
      <c r="I76" s="44">
        <v>1500000</v>
      </c>
      <c r="J76" s="44">
        <v>1500000</v>
      </c>
      <c r="K76" s="31">
        <v>1500000</v>
      </c>
      <c r="L76" s="44">
        <v>1500000</v>
      </c>
      <c r="M76" s="44">
        <v>1500000</v>
      </c>
      <c r="N76" s="31">
        <v>1500000</v>
      </c>
      <c r="O76" s="31">
        <v>1500000</v>
      </c>
      <c r="P76" s="45">
        <v>1500000</v>
      </c>
      <c r="Q76" s="63">
        <f t="shared" si="0"/>
        <v>16650000</v>
      </c>
      <c r="R76" s="64"/>
      <c r="S76" s="65">
        <f t="shared" si="1"/>
        <v>1387500</v>
      </c>
      <c r="T76" s="66"/>
      <c r="U76" s="67"/>
      <c r="V76" s="68"/>
    </row>
    <row r="77" spans="1:22" s="2" customFormat="1" ht="33.75" x14ac:dyDescent="0.25">
      <c r="A77" s="61">
        <v>64</v>
      </c>
      <c r="B77" s="29">
        <v>3496048</v>
      </c>
      <c r="C77" s="30" t="s">
        <v>89</v>
      </c>
      <c r="D77" s="62" t="s">
        <v>156</v>
      </c>
      <c r="E77" s="31">
        <v>1800000</v>
      </c>
      <c r="F77" s="44">
        <v>1800000</v>
      </c>
      <c r="G77" s="44">
        <v>1800000</v>
      </c>
      <c r="H77" s="44">
        <v>1800000</v>
      </c>
      <c r="I77" s="44">
        <v>1800000</v>
      </c>
      <c r="J77" s="44">
        <v>1800000</v>
      </c>
      <c r="K77" s="31">
        <v>1800000</v>
      </c>
      <c r="L77" s="44">
        <v>1800000</v>
      </c>
      <c r="M77" s="44">
        <v>1800000</v>
      </c>
      <c r="N77" s="31">
        <v>1800000</v>
      </c>
      <c r="O77" s="31">
        <v>1800000</v>
      </c>
      <c r="P77" s="45">
        <v>1800000</v>
      </c>
      <c r="Q77" s="63">
        <f t="shared" si="0"/>
        <v>21600000</v>
      </c>
      <c r="R77" s="64"/>
      <c r="S77" s="65">
        <f t="shared" si="1"/>
        <v>1800000</v>
      </c>
      <c r="T77" s="66"/>
      <c r="U77" s="67"/>
      <c r="V77" s="68"/>
    </row>
    <row r="78" spans="1:22" s="2" customFormat="1" ht="22.5" x14ac:dyDescent="0.25">
      <c r="A78" s="61">
        <v>65</v>
      </c>
      <c r="B78" s="29">
        <v>4243428</v>
      </c>
      <c r="C78" s="30" t="s">
        <v>90</v>
      </c>
      <c r="D78" s="62" t="s">
        <v>167</v>
      </c>
      <c r="E78" s="31">
        <v>1800000</v>
      </c>
      <c r="F78" s="44">
        <v>1800000</v>
      </c>
      <c r="G78" s="44">
        <v>1800000</v>
      </c>
      <c r="H78" s="44">
        <v>1800000</v>
      </c>
      <c r="I78" s="44">
        <v>1800000</v>
      </c>
      <c r="J78" s="44">
        <v>1800000</v>
      </c>
      <c r="K78" s="31">
        <v>1800000</v>
      </c>
      <c r="L78" s="44">
        <v>1800000</v>
      </c>
      <c r="M78" s="44">
        <v>1800000</v>
      </c>
      <c r="N78" s="31">
        <v>1800000</v>
      </c>
      <c r="O78" s="31">
        <v>1800000</v>
      </c>
      <c r="P78" s="45">
        <v>1800000</v>
      </c>
      <c r="Q78" s="63">
        <f t="shared" si="0"/>
        <v>21600000</v>
      </c>
      <c r="R78" s="64"/>
      <c r="S78" s="65">
        <f t="shared" si="1"/>
        <v>1800000</v>
      </c>
      <c r="T78" s="66"/>
      <c r="U78" s="67"/>
      <c r="V78" s="68"/>
    </row>
    <row r="79" spans="1:22" s="2" customFormat="1" ht="33.75" x14ac:dyDescent="0.25">
      <c r="A79" s="61">
        <v>66</v>
      </c>
      <c r="B79" s="29">
        <v>733019</v>
      </c>
      <c r="C79" s="30" t="s">
        <v>91</v>
      </c>
      <c r="D79" s="62" t="s">
        <v>168</v>
      </c>
      <c r="E79" s="31">
        <v>2000000</v>
      </c>
      <c r="F79" s="44">
        <v>2000000</v>
      </c>
      <c r="G79" s="44">
        <f>2000000+400000</f>
        <v>2400000</v>
      </c>
      <c r="H79" s="44">
        <v>2000000</v>
      </c>
      <c r="I79" s="44">
        <v>2000000</v>
      </c>
      <c r="J79" s="44">
        <v>2000000</v>
      </c>
      <c r="K79" s="31">
        <v>2000000</v>
      </c>
      <c r="L79" s="44">
        <v>2000000</v>
      </c>
      <c r="M79" s="44">
        <v>2000000</v>
      </c>
      <c r="N79" s="31">
        <v>2000000</v>
      </c>
      <c r="O79" s="31">
        <v>2000000</v>
      </c>
      <c r="P79" s="45">
        <v>2000000</v>
      </c>
      <c r="Q79" s="63">
        <f t="shared" ref="Q79:Q89" si="2">SUM(E79:P79)</f>
        <v>24400000</v>
      </c>
      <c r="R79" s="64"/>
      <c r="S79" s="65">
        <f t="shared" ref="S79:S89" si="3">(Q79/12)-R79</f>
        <v>2033333.3333333333</v>
      </c>
      <c r="T79" s="66"/>
      <c r="U79" s="67"/>
      <c r="V79" s="68"/>
    </row>
    <row r="80" spans="1:22" s="2" customFormat="1" ht="33.75" x14ac:dyDescent="0.25">
      <c r="A80" s="61">
        <v>67</v>
      </c>
      <c r="B80" s="29">
        <v>3407967</v>
      </c>
      <c r="C80" s="30" t="s">
        <v>92</v>
      </c>
      <c r="D80" s="62" t="s">
        <v>155</v>
      </c>
      <c r="E80" s="31">
        <v>2000000</v>
      </c>
      <c r="F80" s="44">
        <v>2000000</v>
      </c>
      <c r="G80" s="44">
        <v>2000000</v>
      </c>
      <c r="H80" s="44">
        <v>2000000</v>
      </c>
      <c r="I80" s="44">
        <v>2000000</v>
      </c>
      <c r="J80" s="44">
        <v>2000000</v>
      </c>
      <c r="K80" s="31">
        <v>2000000</v>
      </c>
      <c r="L80" s="44">
        <v>2000000</v>
      </c>
      <c r="M80" s="44">
        <v>2000000</v>
      </c>
      <c r="N80" s="31">
        <v>2000000</v>
      </c>
      <c r="O80" s="31">
        <v>2000000</v>
      </c>
      <c r="P80" s="45">
        <v>2000000</v>
      </c>
      <c r="Q80" s="63">
        <f t="shared" si="2"/>
        <v>24000000</v>
      </c>
      <c r="R80" s="64"/>
      <c r="S80" s="65">
        <f t="shared" si="3"/>
        <v>2000000</v>
      </c>
      <c r="T80" s="66"/>
      <c r="U80" s="67"/>
      <c r="V80" s="68"/>
    </row>
    <row r="81" spans="1:22" s="2" customFormat="1" ht="22.5" x14ac:dyDescent="0.25">
      <c r="A81" s="61">
        <v>68</v>
      </c>
      <c r="B81" s="11">
        <v>2424439</v>
      </c>
      <c r="C81" s="30" t="s">
        <v>93</v>
      </c>
      <c r="D81" s="62" t="s">
        <v>169</v>
      </c>
      <c r="E81" s="31">
        <v>2000000</v>
      </c>
      <c r="F81" s="44">
        <v>2000000</v>
      </c>
      <c r="G81" s="44">
        <v>2000000</v>
      </c>
      <c r="H81" s="44">
        <v>2000000</v>
      </c>
      <c r="I81" s="44">
        <v>2000000</v>
      </c>
      <c r="J81" s="44">
        <v>2000000</v>
      </c>
      <c r="K81" s="31">
        <v>2000000</v>
      </c>
      <c r="L81" s="44">
        <v>2000000</v>
      </c>
      <c r="M81" s="44">
        <v>2000000</v>
      </c>
      <c r="N81" s="31">
        <v>2000000</v>
      </c>
      <c r="O81" s="31">
        <v>2000000</v>
      </c>
      <c r="P81" s="45">
        <v>2000000</v>
      </c>
      <c r="Q81" s="63">
        <f t="shared" si="2"/>
        <v>24000000</v>
      </c>
      <c r="R81" s="64"/>
      <c r="S81" s="65">
        <f t="shared" si="3"/>
        <v>2000000</v>
      </c>
      <c r="T81" s="66"/>
      <c r="U81" s="67"/>
      <c r="V81" s="68"/>
    </row>
    <row r="82" spans="1:22" s="2" customFormat="1" ht="33.75" x14ac:dyDescent="0.25">
      <c r="A82" s="61">
        <v>69</v>
      </c>
      <c r="B82" s="37">
        <v>6172968</v>
      </c>
      <c r="C82" s="38" t="s">
        <v>94</v>
      </c>
      <c r="D82" s="62" t="s">
        <v>170</v>
      </c>
      <c r="E82" s="31">
        <v>900000</v>
      </c>
      <c r="F82" s="44">
        <v>900000</v>
      </c>
      <c r="G82" s="44">
        <v>900000</v>
      </c>
      <c r="H82" s="44">
        <v>900000</v>
      </c>
      <c r="I82" s="44">
        <v>900000</v>
      </c>
      <c r="J82" s="44">
        <v>900000</v>
      </c>
      <c r="K82" s="31">
        <v>900000</v>
      </c>
      <c r="L82" s="44">
        <v>900000</v>
      </c>
      <c r="M82" s="44">
        <v>0</v>
      </c>
      <c r="N82" s="31">
        <v>0</v>
      </c>
      <c r="O82" s="31">
        <v>0</v>
      </c>
      <c r="P82" s="45">
        <v>0</v>
      </c>
      <c r="Q82" s="63">
        <f t="shared" si="2"/>
        <v>7200000</v>
      </c>
      <c r="R82" s="64"/>
      <c r="S82" s="65">
        <f t="shared" si="3"/>
        <v>600000</v>
      </c>
      <c r="T82" s="66"/>
      <c r="U82" s="67"/>
      <c r="V82" s="68"/>
    </row>
    <row r="83" spans="1:22" s="2" customFormat="1" ht="33.75" x14ac:dyDescent="0.25">
      <c r="A83" s="61">
        <v>70</v>
      </c>
      <c r="B83" s="37">
        <v>4206347</v>
      </c>
      <c r="C83" s="38" t="s">
        <v>95</v>
      </c>
      <c r="D83" s="62" t="s">
        <v>171</v>
      </c>
      <c r="E83" s="31">
        <v>900000</v>
      </c>
      <c r="F83" s="44">
        <v>900000</v>
      </c>
      <c r="G83" s="44">
        <v>900000</v>
      </c>
      <c r="H83" s="44">
        <v>900000</v>
      </c>
      <c r="I83" s="44">
        <v>900000</v>
      </c>
      <c r="J83" s="44">
        <v>900000</v>
      </c>
      <c r="K83" s="31">
        <v>360000</v>
      </c>
      <c r="L83" s="44">
        <v>0</v>
      </c>
      <c r="M83" s="44">
        <v>0</v>
      </c>
      <c r="N83" s="31">
        <v>0</v>
      </c>
      <c r="O83" s="31">
        <v>0</v>
      </c>
      <c r="P83" s="45">
        <v>0</v>
      </c>
      <c r="Q83" s="63">
        <f t="shared" si="2"/>
        <v>5760000</v>
      </c>
      <c r="R83" s="64"/>
      <c r="S83" s="65">
        <f t="shared" si="3"/>
        <v>480000</v>
      </c>
      <c r="T83" s="66"/>
      <c r="U83" s="67"/>
      <c r="V83" s="68"/>
    </row>
    <row r="84" spans="1:22" s="2" customFormat="1" ht="33.75" x14ac:dyDescent="0.25">
      <c r="A84" s="61">
        <v>71</v>
      </c>
      <c r="B84" s="39">
        <v>2844625</v>
      </c>
      <c r="C84" s="38" t="s">
        <v>96</v>
      </c>
      <c r="D84" s="62" t="s">
        <v>172</v>
      </c>
      <c r="E84" s="31">
        <v>1200000</v>
      </c>
      <c r="F84" s="44">
        <v>1200000</v>
      </c>
      <c r="G84" s="44">
        <v>1200000</v>
      </c>
      <c r="H84" s="44">
        <v>1200000</v>
      </c>
      <c r="I84" s="44">
        <v>1200000</v>
      </c>
      <c r="J84" s="44">
        <v>1200000</v>
      </c>
      <c r="K84" s="31">
        <v>1200000</v>
      </c>
      <c r="L84" s="44">
        <v>1200000</v>
      </c>
      <c r="M84" s="44">
        <v>0</v>
      </c>
      <c r="N84" s="31">
        <v>0</v>
      </c>
      <c r="O84" s="31">
        <v>0</v>
      </c>
      <c r="P84" s="45">
        <v>0</v>
      </c>
      <c r="Q84" s="63">
        <f t="shared" si="2"/>
        <v>9600000</v>
      </c>
      <c r="R84" s="64"/>
      <c r="S84" s="65">
        <f t="shared" si="3"/>
        <v>800000</v>
      </c>
      <c r="T84" s="66"/>
      <c r="U84" s="67"/>
      <c r="V84" s="68"/>
    </row>
    <row r="85" spans="1:22" s="2" customFormat="1" ht="33.75" x14ac:dyDescent="0.25">
      <c r="A85" s="61">
        <v>72</v>
      </c>
      <c r="B85" s="39">
        <v>848505</v>
      </c>
      <c r="C85" s="38" t="s">
        <v>97</v>
      </c>
      <c r="D85" s="62" t="s">
        <v>173</v>
      </c>
      <c r="E85" s="31">
        <v>1300000</v>
      </c>
      <c r="F85" s="44">
        <v>1300000</v>
      </c>
      <c r="G85" s="44">
        <v>1300000</v>
      </c>
      <c r="H85" s="44">
        <v>1300000</v>
      </c>
      <c r="I85" s="44">
        <v>1300000</v>
      </c>
      <c r="J85" s="44">
        <v>1300000</v>
      </c>
      <c r="K85" s="31">
        <v>476666.66666666669</v>
      </c>
      <c r="L85" s="44">
        <v>0</v>
      </c>
      <c r="M85" s="44">
        <v>0</v>
      </c>
      <c r="N85" s="31">
        <v>0</v>
      </c>
      <c r="O85" s="31">
        <v>0</v>
      </c>
      <c r="P85" s="45">
        <v>0</v>
      </c>
      <c r="Q85" s="63">
        <f t="shared" si="2"/>
        <v>8276666.666666667</v>
      </c>
      <c r="R85" s="64"/>
      <c r="S85" s="65">
        <f t="shared" si="3"/>
        <v>689722.22222222225</v>
      </c>
      <c r="T85" s="66"/>
      <c r="U85" s="67"/>
      <c r="V85" s="68"/>
    </row>
    <row r="86" spans="1:22" s="2" customFormat="1" ht="45" x14ac:dyDescent="0.25">
      <c r="A86" s="61">
        <v>73</v>
      </c>
      <c r="B86" s="39">
        <v>4082069</v>
      </c>
      <c r="C86" s="40" t="s">
        <v>98</v>
      </c>
      <c r="D86" s="62" t="s">
        <v>174</v>
      </c>
      <c r="E86" s="31">
        <v>1300000</v>
      </c>
      <c r="F86" s="44">
        <v>1300000</v>
      </c>
      <c r="G86" s="44">
        <v>1300000</v>
      </c>
      <c r="H86" s="44">
        <v>1300000</v>
      </c>
      <c r="I86" s="44">
        <v>1300000</v>
      </c>
      <c r="J86" s="44">
        <v>1300000</v>
      </c>
      <c r="K86" s="31">
        <v>1300000</v>
      </c>
      <c r="L86" s="44">
        <v>1300000</v>
      </c>
      <c r="M86" s="44">
        <v>0</v>
      </c>
      <c r="N86" s="31">
        <v>0</v>
      </c>
      <c r="O86" s="31">
        <v>0</v>
      </c>
      <c r="P86" s="45">
        <v>0</v>
      </c>
      <c r="Q86" s="63">
        <f t="shared" si="2"/>
        <v>10400000</v>
      </c>
      <c r="R86" s="64"/>
      <c r="S86" s="65">
        <f t="shared" si="3"/>
        <v>866666.66666666663</v>
      </c>
      <c r="T86" s="66"/>
      <c r="U86" s="67"/>
      <c r="V86" s="68"/>
    </row>
    <row r="87" spans="1:22" s="2" customFormat="1" ht="45" x14ac:dyDescent="0.25">
      <c r="A87" s="61">
        <v>74</v>
      </c>
      <c r="B87" s="41">
        <v>5959858</v>
      </c>
      <c r="C87" s="38" t="s">
        <v>99</v>
      </c>
      <c r="D87" s="62" t="s">
        <v>175</v>
      </c>
      <c r="E87" s="44">
        <v>0</v>
      </c>
      <c r="F87" s="44">
        <v>0</v>
      </c>
      <c r="G87" s="71">
        <v>480000</v>
      </c>
      <c r="H87" s="69">
        <v>900000</v>
      </c>
      <c r="I87" s="69">
        <v>900000</v>
      </c>
      <c r="J87" s="69">
        <v>900000</v>
      </c>
      <c r="K87" s="31">
        <v>360000</v>
      </c>
      <c r="L87" s="44">
        <v>0</v>
      </c>
      <c r="M87" s="44">
        <v>900000</v>
      </c>
      <c r="N87" s="31">
        <v>0</v>
      </c>
      <c r="O87" s="31">
        <v>0</v>
      </c>
      <c r="P87" s="74">
        <v>0</v>
      </c>
      <c r="Q87" s="63">
        <f t="shared" si="2"/>
        <v>4440000</v>
      </c>
      <c r="R87" s="70"/>
      <c r="S87" s="65">
        <f t="shared" si="3"/>
        <v>370000</v>
      </c>
      <c r="T87" s="66"/>
      <c r="U87" s="67"/>
      <c r="V87" s="68"/>
    </row>
    <row r="88" spans="1:22" s="2" customFormat="1" x14ac:dyDescent="0.25">
      <c r="A88" s="61">
        <v>75</v>
      </c>
      <c r="B88" s="41">
        <v>3287309</v>
      </c>
      <c r="C88" s="42" t="s">
        <v>100</v>
      </c>
      <c r="D88" s="62" t="s">
        <v>155</v>
      </c>
      <c r="E88" s="44">
        <v>0</v>
      </c>
      <c r="F88" s="44">
        <v>0</v>
      </c>
      <c r="G88" s="69">
        <v>0</v>
      </c>
      <c r="H88" s="69">
        <v>0</v>
      </c>
      <c r="I88" s="69">
        <v>1200000</v>
      </c>
      <c r="J88" s="69">
        <v>1200000</v>
      </c>
      <c r="K88" s="31">
        <v>1170000</v>
      </c>
      <c r="L88" s="31">
        <v>1170000</v>
      </c>
      <c r="M88" s="31">
        <v>1170000</v>
      </c>
      <c r="N88" s="71">
        <v>585000</v>
      </c>
      <c r="O88" s="71">
        <v>0</v>
      </c>
      <c r="P88" s="74">
        <v>0</v>
      </c>
      <c r="Q88" s="63">
        <f t="shared" si="2"/>
        <v>6495000</v>
      </c>
      <c r="R88" s="70"/>
      <c r="S88" s="65">
        <f t="shared" si="3"/>
        <v>541250</v>
      </c>
      <c r="T88" s="66"/>
      <c r="U88" s="67"/>
      <c r="V88" s="68"/>
    </row>
    <row r="89" spans="1:22" s="2" customFormat="1" ht="45" x14ac:dyDescent="0.25">
      <c r="A89" s="61">
        <v>76</v>
      </c>
      <c r="B89" s="43">
        <v>3452864</v>
      </c>
      <c r="C89" s="38" t="s">
        <v>101</v>
      </c>
      <c r="D89" s="62" t="s">
        <v>170</v>
      </c>
      <c r="E89" s="75">
        <v>0</v>
      </c>
      <c r="F89" s="69">
        <v>0</v>
      </c>
      <c r="G89" s="69">
        <v>0</v>
      </c>
      <c r="H89" s="69">
        <v>0</v>
      </c>
      <c r="I89" s="69">
        <v>0</v>
      </c>
      <c r="J89" s="69">
        <v>1200000</v>
      </c>
      <c r="K89" s="71">
        <v>80000</v>
      </c>
      <c r="L89" s="71">
        <v>0</v>
      </c>
      <c r="M89" s="71">
        <v>1200000</v>
      </c>
      <c r="N89" s="71">
        <v>1200000</v>
      </c>
      <c r="O89" s="71">
        <v>1200000</v>
      </c>
      <c r="P89" s="74">
        <v>0</v>
      </c>
      <c r="Q89" s="63">
        <f t="shared" si="2"/>
        <v>4880000</v>
      </c>
      <c r="R89" s="70"/>
      <c r="S89" s="65">
        <f t="shared" si="3"/>
        <v>406666.66666666669</v>
      </c>
      <c r="T89" s="66"/>
      <c r="U89" s="67"/>
      <c r="V89" s="68"/>
    </row>
    <row r="90" spans="1:22" ht="15.75" x14ac:dyDescent="0.3">
      <c r="A90" s="76" t="s">
        <v>176</v>
      </c>
      <c r="B90" s="77"/>
      <c r="C90" s="77"/>
      <c r="D90" s="78" t="s">
        <v>177</v>
      </c>
      <c r="E90" s="79">
        <f>SUM(E14:E89)</f>
        <v>69143333.333333343</v>
      </c>
      <c r="F90" s="79">
        <f t="shared" ref="F90:R90" si="4">SUM(F14:F89)</f>
        <v>77040000</v>
      </c>
      <c r="G90" s="79">
        <f t="shared" si="4"/>
        <v>80340000</v>
      </c>
      <c r="H90" s="79">
        <f t="shared" si="4"/>
        <v>80200000</v>
      </c>
      <c r="I90" s="79">
        <f t="shared" si="4"/>
        <v>83800000</v>
      </c>
      <c r="J90" s="79">
        <f t="shared" si="4"/>
        <v>86200000</v>
      </c>
      <c r="K90" s="79">
        <f t="shared" si="4"/>
        <v>73611666.666666672</v>
      </c>
      <c r="L90" s="79">
        <f t="shared" si="4"/>
        <v>67010000</v>
      </c>
      <c r="M90" s="79">
        <f t="shared" si="4"/>
        <v>72715000</v>
      </c>
      <c r="N90" s="79">
        <f t="shared" si="4"/>
        <v>72350000</v>
      </c>
      <c r="O90" s="79">
        <f t="shared" si="4"/>
        <v>74071666.666666672</v>
      </c>
      <c r="P90" s="79">
        <f t="shared" si="4"/>
        <v>75206667</v>
      </c>
      <c r="Q90" s="79">
        <f t="shared" si="4"/>
        <v>911688333.66666663</v>
      </c>
      <c r="R90" s="79">
        <f t="shared" si="4"/>
        <v>1350000</v>
      </c>
      <c r="S90" s="80">
        <f>SUM(S14:S89)</f>
        <v>74624027.805555567</v>
      </c>
      <c r="T90" s="81"/>
    </row>
    <row r="91" spans="1:22" ht="15.75" x14ac:dyDescent="0.3">
      <c r="A91" s="82"/>
      <c r="B91" s="82"/>
      <c r="C91" s="82"/>
      <c r="D91" s="82"/>
      <c r="E91" s="83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5"/>
      <c r="R91" s="84"/>
      <c r="S91" s="84"/>
      <c r="T91" s="86"/>
    </row>
    <row r="92" spans="1:22" x14ac:dyDescent="0.25">
      <c r="A92" s="87"/>
      <c r="B92" s="87"/>
      <c r="C92" s="87"/>
      <c r="D92" s="87"/>
      <c r="E92" s="88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90"/>
      <c r="R92" s="89"/>
      <c r="S92" s="89"/>
      <c r="T92" s="81"/>
    </row>
    <row r="93" spans="1:22" x14ac:dyDescent="0.25">
      <c r="B93" s="166"/>
      <c r="C93" s="166"/>
      <c r="D93" s="91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2" x14ac:dyDescent="0.25">
      <c r="B94" s="92" t="s">
        <v>178</v>
      </c>
      <c r="C94" s="93"/>
      <c r="D94" s="94"/>
      <c r="F94" s="95"/>
      <c r="G94" s="95"/>
      <c r="H94" s="95"/>
      <c r="I94" s="95"/>
      <c r="L94" s="95"/>
      <c r="M94" s="95"/>
      <c r="N94" s="95"/>
      <c r="O94" s="95"/>
      <c r="P94" s="95"/>
      <c r="R94" s="96"/>
      <c r="S94" s="95" t="s">
        <v>179</v>
      </c>
      <c r="T94" s="95"/>
    </row>
    <row r="95" spans="1:22" x14ac:dyDescent="0.25">
      <c r="A95" s="97"/>
      <c r="B95" s="98"/>
      <c r="D95" s="94"/>
    </row>
    <row r="96" spans="1:22" x14ac:dyDescent="0.25">
      <c r="A96" s="97"/>
      <c r="B96" s="98"/>
      <c r="D96" s="98"/>
    </row>
    <row r="97" spans="1:22" x14ac:dyDescent="0.25"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9"/>
      <c r="R97" s="97"/>
      <c r="S97" s="97"/>
    </row>
    <row r="99" spans="1:22" s="98" customFormat="1" x14ac:dyDescent="0.25">
      <c r="B99" s="100"/>
      <c r="C99" s="168" t="s">
        <v>180</v>
      </c>
      <c r="D99" s="168"/>
      <c r="F99" s="101"/>
      <c r="G99" s="102"/>
      <c r="J99" s="168" t="s">
        <v>181</v>
      </c>
      <c r="K99" s="168"/>
      <c r="L99" s="168"/>
      <c r="M99" s="103"/>
      <c r="N99" s="103"/>
      <c r="O99" s="103"/>
      <c r="P99" s="103"/>
      <c r="Q99" s="47"/>
      <c r="R99" s="103" t="s">
        <v>182</v>
      </c>
      <c r="S99" s="103"/>
      <c r="U99" s="49"/>
      <c r="V99" s="49"/>
    </row>
    <row r="100" spans="1:22" s="48" customFormat="1" x14ac:dyDescent="0.25">
      <c r="B100" s="97"/>
      <c r="C100" s="169" t="s">
        <v>183</v>
      </c>
      <c r="D100" s="169"/>
      <c r="G100" s="104"/>
      <c r="J100" s="169" t="s">
        <v>184</v>
      </c>
      <c r="K100" s="169"/>
      <c r="L100" s="169"/>
      <c r="M100" s="105"/>
      <c r="N100" s="105"/>
      <c r="O100" s="105"/>
      <c r="P100" s="105"/>
      <c r="Q100" s="47"/>
      <c r="R100" s="105" t="s">
        <v>185</v>
      </c>
      <c r="S100" s="105"/>
      <c r="U100" s="106"/>
      <c r="V100" s="106"/>
    </row>
    <row r="101" spans="1:22" x14ac:dyDescent="0.25">
      <c r="C101" s="107"/>
      <c r="D101" s="1"/>
      <c r="E101" s="107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9"/>
      <c r="R101" s="110"/>
      <c r="S101" s="108"/>
    </row>
    <row r="103" spans="1:22" x14ac:dyDescent="0.25">
      <c r="B103" s="46" t="s">
        <v>186</v>
      </c>
    </row>
    <row r="104" spans="1:22" s="120" customFormat="1" ht="45" x14ac:dyDescent="0.25">
      <c r="A104" s="111">
        <v>37</v>
      </c>
      <c r="B104" s="112">
        <v>3505663</v>
      </c>
      <c r="C104" s="113" t="s">
        <v>187</v>
      </c>
      <c r="D104" s="62" t="s">
        <v>133</v>
      </c>
      <c r="E104" s="114">
        <v>1100000</v>
      </c>
      <c r="F104" s="114">
        <v>1100000</v>
      </c>
      <c r="G104" s="114">
        <v>1100000</v>
      </c>
      <c r="H104" s="114">
        <v>1100000</v>
      </c>
      <c r="I104" s="114">
        <v>1100000</v>
      </c>
      <c r="J104" s="114">
        <v>1100000</v>
      </c>
      <c r="K104" s="114">
        <v>440000</v>
      </c>
      <c r="L104" s="114">
        <v>1100000</v>
      </c>
      <c r="M104" s="114">
        <v>1100000</v>
      </c>
      <c r="N104" s="114">
        <v>1100000</v>
      </c>
      <c r="O104" s="114">
        <v>1100000</v>
      </c>
      <c r="P104" s="114">
        <v>1100000</v>
      </c>
      <c r="Q104" s="63">
        <f>SUM(E104:P104)</f>
        <v>12540000</v>
      </c>
      <c r="R104" s="115"/>
      <c r="S104" s="116">
        <f>(Q104/12)-R104</f>
        <v>1045000</v>
      </c>
      <c r="T104" s="117"/>
      <c r="U104" s="118"/>
      <c r="V104" s="119"/>
    </row>
    <row r="105" spans="1:22" s="120" customFormat="1" ht="45" x14ac:dyDescent="0.25">
      <c r="A105" s="121">
        <v>74</v>
      </c>
      <c r="B105" s="122">
        <v>3560391</v>
      </c>
      <c r="C105" s="123" t="s">
        <v>188</v>
      </c>
      <c r="D105" s="124" t="s">
        <v>189</v>
      </c>
      <c r="E105" s="125">
        <v>1600000</v>
      </c>
      <c r="F105" s="125">
        <v>2000000</v>
      </c>
      <c r="G105" s="125">
        <v>2000000</v>
      </c>
      <c r="H105" s="125">
        <v>2000000</v>
      </c>
      <c r="I105" s="125">
        <v>2000000</v>
      </c>
      <c r="J105" s="125">
        <v>2000000</v>
      </c>
      <c r="K105" s="125">
        <v>1500000</v>
      </c>
      <c r="L105" s="125">
        <v>1500000</v>
      </c>
      <c r="M105" s="125">
        <v>1500000</v>
      </c>
      <c r="N105" s="125">
        <v>1500000</v>
      </c>
      <c r="O105" s="125">
        <v>1500000</v>
      </c>
      <c r="P105" s="126">
        <v>1500000</v>
      </c>
      <c r="Q105" s="127">
        <f>SUM(E105:P105)</f>
        <v>20600000</v>
      </c>
      <c r="R105" s="128">
        <v>1716667</v>
      </c>
      <c r="S105" s="129">
        <f>(Q105/12)-R105</f>
        <v>-0.33333333325572312</v>
      </c>
      <c r="T105" s="130"/>
      <c r="U105" s="118"/>
      <c r="V105" s="119"/>
    </row>
    <row r="106" spans="1:22" s="139" customFormat="1" ht="15" customHeight="1" x14ac:dyDescent="0.25">
      <c r="A106" s="131"/>
      <c r="B106" s="170" t="s">
        <v>190</v>
      </c>
      <c r="C106" s="171"/>
      <c r="D106" s="171"/>
      <c r="E106" s="171"/>
      <c r="F106" s="17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3"/>
      <c r="Q106" s="134"/>
      <c r="R106" s="135"/>
      <c r="S106" s="132"/>
      <c r="T106" s="136"/>
      <c r="U106" s="137"/>
      <c r="V106" s="138"/>
    </row>
    <row r="107" spans="1:22" s="151" customFormat="1" ht="23.25" x14ac:dyDescent="0.25">
      <c r="A107" s="140">
        <v>39</v>
      </c>
      <c r="B107" s="141">
        <v>3781820</v>
      </c>
      <c r="C107" s="142" t="s">
        <v>191</v>
      </c>
      <c r="D107" s="143" t="s">
        <v>192</v>
      </c>
      <c r="E107" s="144">
        <v>900000</v>
      </c>
      <c r="F107" s="144">
        <v>1200000</v>
      </c>
      <c r="G107" s="144">
        <v>1200000</v>
      </c>
      <c r="H107" s="144">
        <v>1200000</v>
      </c>
      <c r="I107" s="144">
        <v>0</v>
      </c>
      <c r="J107" s="144">
        <v>0</v>
      </c>
      <c r="K107" s="144">
        <v>0</v>
      </c>
      <c r="L107" s="144">
        <v>0</v>
      </c>
      <c r="M107" s="144">
        <v>0</v>
      </c>
      <c r="N107" s="144">
        <v>0</v>
      </c>
      <c r="O107" s="144">
        <v>0</v>
      </c>
      <c r="P107" s="145">
        <v>0</v>
      </c>
      <c r="Q107" s="146">
        <f t="shared" ref="Q107:Q114" si="5">SUM(E107:P107)</f>
        <v>4500000</v>
      </c>
      <c r="R107" s="147"/>
      <c r="S107" s="144">
        <f t="shared" ref="S107:S114" si="6">(Q107/12)-R107</f>
        <v>375000</v>
      </c>
      <c r="T107" s="148"/>
      <c r="U107" s="149"/>
      <c r="V107" s="150"/>
    </row>
    <row r="108" spans="1:22" s="2" customFormat="1" ht="33.75" x14ac:dyDescent="0.25">
      <c r="A108" s="61">
        <v>69</v>
      </c>
      <c r="B108" s="37">
        <v>6184717</v>
      </c>
      <c r="C108" s="38" t="s">
        <v>193</v>
      </c>
      <c r="D108" s="62" t="s">
        <v>139</v>
      </c>
      <c r="E108" s="31">
        <v>500000</v>
      </c>
      <c r="F108" s="44">
        <v>500000</v>
      </c>
      <c r="G108" s="44">
        <v>500000</v>
      </c>
      <c r="H108" s="44">
        <v>500000</v>
      </c>
      <c r="I108" s="44">
        <v>500000</v>
      </c>
      <c r="J108" s="44">
        <v>500000</v>
      </c>
      <c r="K108" s="31">
        <v>200000</v>
      </c>
      <c r="L108" s="44">
        <v>0</v>
      </c>
      <c r="M108" s="44">
        <v>0</v>
      </c>
      <c r="N108" s="31">
        <v>0</v>
      </c>
      <c r="O108" s="31">
        <v>0</v>
      </c>
      <c r="P108" s="45">
        <v>0</v>
      </c>
      <c r="Q108" s="63">
        <f t="shared" si="5"/>
        <v>3200000</v>
      </c>
      <c r="R108" s="64"/>
      <c r="S108" s="65">
        <f t="shared" si="6"/>
        <v>266666.66666666669</v>
      </c>
      <c r="T108" s="66"/>
      <c r="U108" s="67"/>
      <c r="V108" s="68"/>
    </row>
    <row r="109" spans="1:22" s="2" customFormat="1" ht="22.5" x14ac:dyDescent="0.25">
      <c r="A109" s="61">
        <v>71</v>
      </c>
      <c r="B109" s="39">
        <v>4802337</v>
      </c>
      <c r="C109" s="38" t="s">
        <v>194</v>
      </c>
      <c r="D109" s="62" t="s">
        <v>195</v>
      </c>
      <c r="E109" s="31">
        <v>900000</v>
      </c>
      <c r="F109" s="44">
        <v>900000</v>
      </c>
      <c r="G109" s="44">
        <v>900000</v>
      </c>
      <c r="H109" s="44">
        <v>900000</v>
      </c>
      <c r="I109" s="44">
        <v>900000</v>
      </c>
      <c r="J109" s="44">
        <v>900000</v>
      </c>
      <c r="K109" s="31">
        <v>360000</v>
      </c>
      <c r="L109" s="44">
        <v>0</v>
      </c>
      <c r="M109" s="44">
        <v>0</v>
      </c>
      <c r="N109" s="31">
        <v>0</v>
      </c>
      <c r="O109" s="31">
        <v>0</v>
      </c>
      <c r="P109" s="45">
        <v>0</v>
      </c>
      <c r="Q109" s="63">
        <f t="shared" si="5"/>
        <v>5760000</v>
      </c>
      <c r="R109" s="64"/>
      <c r="S109" s="65">
        <f t="shared" si="6"/>
        <v>480000</v>
      </c>
      <c r="T109" s="66"/>
      <c r="U109" s="67"/>
      <c r="V109" s="68"/>
    </row>
    <row r="110" spans="1:22" s="2" customFormat="1" ht="33.75" x14ac:dyDescent="0.25">
      <c r="A110" s="61">
        <v>73</v>
      </c>
      <c r="B110" s="39">
        <v>4024916</v>
      </c>
      <c r="C110" s="38" t="s">
        <v>196</v>
      </c>
      <c r="D110" s="62" t="s">
        <v>197</v>
      </c>
      <c r="E110" s="31">
        <v>1200000</v>
      </c>
      <c r="F110" s="44">
        <v>1200000</v>
      </c>
      <c r="G110" s="44">
        <v>1200000</v>
      </c>
      <c r="H110" s="31">
        <v>1500000</v>
      </c>
      <c r="I110" s="44">
        <v>0</v>
      </c>
      <c r="J110" s="44">
        <v>0</v>
      </c>
      <c r="K110" s="31">
        <v>0</v>
      </c>
      <c r="L110" s="44">
        <v>0</v>
      </c>
      <c r="M110" s="44">
        <v>0</v>
      </c>
      <c r="N110" s="31">
        <v>0</v>
      </c>
      <c r="O110" s="31">
        <v>0</v>
      </c>
      <c r="P110" s="45">
        <v>0</v>
      </c>
      <c r="Q110" s="63">
        <f t="shared" si="5"/>
        <v>5100000</v>
      </c>
      <c r="R110" s="64"/>
      <c r="S110" s="65">
        <f t="shared" si="6"/>
        <v>425000</v>
      </c>
      <c r="T110" s="66"/>
      <c r="U110" s="67"/>
      <c r="V110" s="68"/>
    </row>
    <row r="111" spans="1:22" s="2" customFormat="1" ht="33.75" x14ac:dyDescent="0.25">
      <c r="A111" s="61">
        <v>74</v>
      </c>
      <c r="B111" s="37">
        <v>3018267</v>
      </c>
      <c r="C111" s="38" t="s">
        <v>103</v>
      </c>
      <c r="D111" s="62" t="s">
        <v>134</v>
      </c>
      <c r="E111" s="31">
        <v>1200000</v>
      </c>
      <c r="F111" s="44">
        <v>1200000</v>
      </c>
      <c r="G111" s="44">
        <v>1200000</v>
      </c>
      <c r="H111" s="44">
        <v>1200000</v>
      </c>
      <c r="I111" s="44">
        <v>1200000</v>
      </c>
      <c r="J111" s="44">
        <v>1200000</v>
      </c>
      <c r="K111" s="31">
        <v>480000</v>
      </c>
      <c r="L111" s="44">
        <v>0</v>
      </c>
      <c r="M111" s="44">
        <v>0</v>
      </c>
      <c r="N111" s="31">
        <v>0</v>
      </c>
      <c r="O111" s="31">
        <v>0</v>
      </c>
      <c r="P111" s="45">
        <v>0</v>
      </c>
      <c r="Q111" s="63">
        <f t="shared" si="5"/>
        <v>7680000</v>
      </c>
      <c r="R111" s="64"/>
      <c r="S111" s="65">
        <f t="shared" si="6"/>
        <v>640000</v>
      </c>
      <c r="T111" s="66"/>
      <c r="U111" s="67"/>
      <c r="V111" s="68"/>
    </row>
    <row r="112" spans="1:22" s="2" customFormat="1" ht="45" x14ac:dyDescent="0.25">
      <c r="A112" s="61">
        <v>78</v>
      </c>
      <c r="B112" s="152">
        <v>4505930</v>
      </c>
      <c r="C112" s="153" t="s">
        <v>198</v>
      </c>
      <c r="D112" s="62" t="s">
        <v>199</v>
      </c>
      <c r="E112" s="31">
        <v>270000</v>
      </c>
      <c r="F112" s="44">
        <v>900000</v>
      </c>
      <c r="G112" s="44">
        <v>900000</v>
      </c>
      <c r="H112" s="44">
        <v>900000</v>
      </c>
      <c r="I112" s="44">
        <v>900000</v>
      </c>
      <c r="J112" s="44">
        <v>900000</v>
      </c>
      <c r="K112" s="31">
        <v>900000</v>
      </c>
      <c r="L112" s="44">
        <v>900000</v>
      </c>
      <c r="M112" s="44">
        <v>0</v>
      </c>
      <c r="N112" s="31">
        <v>0</v>
      </c>
      <c r="O112" s="31">
        <v>0</v>
      </c>
      <c r="P112" s="45">
        <v>0</v>
      </c>
      <c r="Q112" s="63">
        <f t="shared" si="5"/>
        <v>6570000</v>
      </c>
      <c r="R112" s="64"/>
      <c r="S112" s="65">
        <f t="shared" si="6"/>
        <v>547500</v>
      </c>
      <c r="T112" s="66"/>
      <c r="U112" s="67"/>
      <c r="V112" s="68"/>
    </row>
    <row r="113" spans="1:22" s="2" customFormat="1" ht="33.75" x14ac:dyDescent="0.25">
      <c r="A113" s="61">
        <v>79</v>
      </c>
      <c r="B113" s="154">
        <v>3463903</v>
      </c>
      <c r="C113" s="153" t="s">
        <v>102</v>
      </c>
      <c r="D113" s="62" t="s">
        <v>155</v>
      </c>
      <c r="E113" s="31">
        <v>0</v>
      </c>
      <c r="F113" s="44">
        <v>0</v>
      </c>
      <c r="G113" s="44">
        <v>0</v>
      </c>
      <c r="H113" s="44">
        <v>1000000</v>
      </c>
      <c r="I113" s="44">
        <v>1200000</v>
      </c>
      <c r="J113" s="44">
        <v>1200000</v>
      </c>
      <c r="K113" s="31">
        <v>480000</v>
      </c>
      <c r="L113" s="44">
        <v>0</v>
      </c>
      <c r="M113" s="44">
        <v>0</v>
      </c>
      <c r="N113" s="31">
        <v>0</v>
      </c>
      <c r="O113" s="31">
        <v>0</v>
      </c>
      <c r="P113" s="45">
        <v>0</v>
      </c>
      <c r="Q113" s="63">
        <f t="shared" si="5"/>
        <v>3880000</v>
      </c>
      <c r="R113" s="64"/>
      <c r="S113" s="65">
        <f t="shared" si="6"/>
        <v>323333.33333333331</v>
      </c>
      <c r="T113" s="66"/>
      <c r="U113" s="67"/>
      <c r="V113" s="68"/>
    </row>
    <row r="114" spans="1:22" s="2" customFormat="1" ht="45" x14ac:dyDescent="0.25">
      <c r="A114" s="61">
        <v>80</v>
      </c>
      <c r="B114" s="41">
        <v>3218303</v>
      </c>
      <c r="C114" s="38" t="s">
        <v>200</v>
      </c>
      <c r="D114" s="62" t="s">
        <v>141</v>
      </c>
      <c r="E114" s="31">
        <v>0</v>
      </c>
      <c r="F114" s="44">
        <v>0</v>
      </c>
      <c r="G114" s="44">
        <v>0</v>
      </c>
      <c r="H114" s="44">
        <v>1080000</v>
      </c>
      <c r="I114" s="44">
        <v>1200000</v>
      </c>
      <c r="J114" s="44">
        <v>1200000</v>
      </c>
      <c r="K114" s="31">
        <v>480000</v>
      </c>
      <c r="L114" s="44">
        <v>0</v>
      </c>
      <c r="M114" s="44">
        <v>0</v>
      </c>
      <c r="N114" s="31">
        <v>0</v>
      </c>
      <c r="O114" s="31">
        <v>0</v>
      </c>
      <c r="P114" s="45">
        <v>0</v>
      </c>
      <c r="Q114" s="63">
        <f t="shared" si="5"/>
        <v>3960000</v>
      </c>
      <c r="R114" s="64"/>
      <c r="S114" s="65">
        <f t="shared" si="6"/>
        <v>330000</v>
      </c>
      <c r="T114" s="66"/>
      <c r="U114" s="67"/>
      <c r="V114" s="68"/>
    </row>
  </sheetData>
  <conditionalFormatting sqref="B89 B105:B106 C105 B78:C79 B63:C63">
    <cfRule type="containsText" dxfId="3" priority="2" operator="containsText" text="COBRO">
      <formula>NOT(ISERROR(SEARCH("COBRO",B63)))</formula>
    </cfRule>
  </conditionalFormatting>
  <conditionalFormatting sqref="B89 B105:B106 C105 B78:C79 B63:C63">
    <cfRule type="containsText" dxfId="2" priority="1" operator="containsText" text="NO COBRO">
      <formula>NOT(ISERROR(SEARCH("NO 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8"/>
    <col min="18" max="18" width="11.42578125" style="178"/>
    <col min="19" max="19" width="11.42578125" style="179"/>
  </cols>
  <sheetData>
    <row r="5" spans="1:22" ht="18.75" x14ac:dyDescent="0.25">
      <c r="B5" s="180" t="s">
        <v>202</v>
      </c>
      <c r="C5" s="155" t="s">
        <v>203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81"/>
      <c r="U5" s="181"/>
      <c r="V5" s="181"/>
    </row>
    <row r="6" spans="1:22" ht="18.75" x14ac:dyDescent="0.2"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55"/>
      <c r="R6" s="182"/>
      <c r="S6" s="183"/>
      <c r="T6" s="181"/>
      <c r="U6" s="181"/>
      <c r="V6" s="181"/>
    </row>
    <row r="7" spans="1:22" ht="18.75" x14ac:dyDescent="0.2">
      <c r="C7" s="184" t="s">
        <v>106</v>
      </c>
      <c r="D7" s="185" t="s">
        <v>107</v>
      </c>
      <c r="E7" s="181"/>
      <c r="G7" s="186"/>
      <c r="H7" s="186"/>
      <c r="I7" s="186"/>
      <c r="J7" s="186"/>
      <c r="K7" s="186"/>
      <c r="L7" s="186"/>
      <c r="M7" s="186"/>
      <c r="N7" s="186"/>
      <c r="O7" s="186"/>
      <c r="P7" s="187">
        <v>45000</v>
      </c>
      <c r="Q7" s="155"/>
      <c r="R7" s="182"/>
      <c r="S7" s="183"/>
      <c r="T7" s="181"/>
      <c r="U7" s="181"/>
    </row>
    <row r="8" spans="1:22" ht="18.75" x14ac:dyDescent="0.2">
      <c r="C8" s="184" t="s">
        <v>108</v>
      </c>
      <c r="D8" s="185" t="s">
        <v>109</v>
      </c>
      <c r="E8" s="181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55"/>
      <c r="R8" s="182"/>
      <c r="S8" s="183"/>
      <c r="T8" s="181"/>
      <c r="U8" s="181"/>
    </row>
    <row r="9" spans="1:22" x14ac:dyDescent="0.25">
      <c r="C9" s="184" t="s">
        <v>110</v>
      </c>
      <c r="D9" s="185" t="s">
        <v>111</v>
      </c>
      <c r="E9" s="181"/>
      <c r="G9" s="186"/>
      <c r="H9" s="186"/>
      <c r="I9" s="186"/>
      <c r="J9" s="186"/>
      <c r="K9" s="186"/>
      <c r="L9" s="186"/>
      <c r="M9" s="186"/>
      <c r="N9" s="186"/>
      <c r="O9" s="186"/>
      <c r="P9" s="186"/>
    </row>
    <row r="10" spans="1:22" x14ac:dyDescent="0.25">
      <c r="D10" s="188"/>
      <c r="E10" s="181"/>
      <c r="F10" s="189"/>
      <c r="G10" s="186"/>
      <c r="H10" s="186"/>
      <c r="I10" s="186"/>
      <c r="J10" s="186"/>
      <c r="K10" s="186"/>
      <c r="L10" s="186"/>
      <c r="M10" s="186"/>
      <c r="N10" s="186"/>
      <c r="O10" s="186"/>
      <c r="P10" s="186"/>
    </row>
    <row r="12" spans="1:22" ht="47.25" x14ac:dyDescent="0.2">
      <c r="A12" s="190" t="s">
        <v>112</v>
      </c>
      <c r="B12" s="190" t="s">
        <v>204</v>
      </c>
      <c r="C12" s="190" t="s">
        <v>205</v>
      </c>
      <c r="D12" s="190" t="s">
        <v>206</v>
      </c>
      <c r="E12" s="190" t="s">
        <v>207</v>
      </c>
      <c r="F12" s="190" t="s">
        <v>208</v>
      </c>
      <c r="G12" s="190" t="s">
        <v>209</v>
      </c>
      <c r="H12" s="190" t="s">
        <v>210</v>
      </c>
      <c r="I12" s="190" t="s">
        <v>211</v>
      </c>
      <c r="J12" s="190" t="s">
        <v>212</v>
      </c>
      <c r="K12" s="190" t="s">
        <v>213</v>
      </c>
      <c r="L12" s="190" t="s">
        <v>214</v>
      </c>
      <c r="M12" s="190" t="s">
        <v>215</v>
      </c>
      <c r="N12" s="190" t="s">
        <v>216</v>
      </c>
      <c r="O12" s="190" t="s">
        <v>217</v>
      </c>
      <c r="P12" s="190" t="s">
        <v>218</v>
      </c>
      <c r="Q12" s="190" t="s">
        <v>117</v>
      </c>
      <c r="R12" s="191" t="s">
        <v>118</v>
      </c>
      <c r="S12" s="192" t="s">
        <v>119</v>
      </c>
      <c r="T12" s="190" t="s">
        <v>120</v>
      </c>
    </row>
    <row r="13" spans="1:22" s="151" customFormat="1" ht="33.75" x14ac:dyDescent="0.25">
      <c r="A13" s="193">
        <v>1</v>
      </c>
      <c r="B13" s="33">
        <v>757953</v>
      </c>
      <c r="C13" s="194" t="s">
        <v>219</v>
      </c>
      <c r="D13" s="195" t="s">
        <v>220</v>
      </c>
      <c r="E13" s="196">
        <v>1125000</v>
      </c>
      <c r="F13" s="196">
        <v>1260000</v>
      </c>
      <c r="G13" s="196">
        <v>1260000</v>
      </c>
      <c r="H13" s="196">
        <v>1350000</v>
      </c>
      <c r="I13" s="196">
        <v>1305000</v>
      </c>
      <c r="J13" s="196">
        <v>1350000</v>
      </c>
      <c r="K13" s="196">
        <v>450000</v>
      </c>
      <c r="L13" s="196">
        <v>0</v>
      </c>
      <c r="M13" s="196">
        <v>0</v>
      </c>
      <c r="N13" s="196">
        <v>0</v>
      </c>
      <c r="O13" s="196">
        <v>0</v>
      </c>
      <c r="P13" s="196">
        <v>0</v>
      </c>
      <c r="Q13" s="197">
        <f>SUM(E13:P13)</f>
        <v>8100000</v>
      </c>
      <c r="R13" s="198"/>
      <c r="S13" s="199">
        <f>(Q13/12)-R13</f>
        <v>675000</v>
      </c>
      <c r="T13" s="193"/>
    </row>
    <row r="14" spans="1:22" s="151" customFormat="1" ht="33.75" x14ac:dyDescent="0.25">
      <c r="A14" s="193">
        <v>2</v>
      </c>
      <c r="B14" s="200">
        <v>5160006</v>
      </c>
      <c r="C14" s="34" t="s">
        <v>221</v>
      </c>
      <c r="D14" s="195" t="s">
        <v>222</v>
      </c>
      <c r="E14" s="196">
        <v>585000</v>
      </c>
      <c r="F14" s="196">
        <v>1215000</v>
      </c>
      <c r="G14" s="196">
        <v>1125000</v>
      </c>
      <c r="H14" s="196">
        <v>1170000</v>
      </c>
      <c r="I14" s="196">
        <v>1215000</v>
      </c>
      <c r="J14" s="196">
        <v>1170000</v>
      </c>
      <c r="K14" s="196">
        <v>1170000</v>
      </c>
      <c r="L14" s="196">
        <v>1170000</v>
      </c>
      <c r="M14" s="196">
        <v>1215000</v>
      </c>
      <c r="N14" s="196">
        <v>1260000</v>
      </c>
      <c r="O14" s="196">
        <v>1305000</v>
      </c>
      <c r="P14" s="196">
        <f t="shared" ref="P14:P68" si="0">+$P$7*26</f>
        <v>1170000</v>
      </c>
      <c r="Q14" s="197">
        <f t="shared" ref="Q14:Q68" si="1">SUM(E14:P14)</f>
        <v>13770000</v>
      </c>
      <c r="R14" s="198"/>
      <c r="S14" s="199">
        <f t="shared" ref="S14:S68" si="2">(Q14/12)-R14</f>
        <v>1147500</v>
      </c>
      <c r="T14" s="201"/>
    </row>
    <row r="15" spans="1:22" s="151" customFormat="1" ht="22.5" x14ac:dyDescent="0.25">
      <c r="A15" s="193">
        <v>3</v>
      </c>
      <c r="B15" s="33">
        <v>1541667</v>
      </c>
      <c r="C15" s="34" t="s">
        <v>223</v>
      </c>
      <c r="D15" s="195" t="s">
        <v>222</v>
      </c>
      <c r="E15" s="196">
        <v>1260000</v>
      </c>
      <c r="F15" s="196">
        <v>1395000</v>
      </c>
      <c r="G15" s="196">
        <v>1350000</v>
      </c>
      <c r="H15" s="196">
        <v>1260000</v>
      </c>
      <c r="I15" s="196">
        <v>1350000</v>
      </c>
      <c r="J15" s="196">
        <v>1305000</v>
      </c>
      <c r="K15" s="196">
        <v>1395000</v>
      </c>
      <c r="L15" s="196">
        <v>1395000</v>
      </c>
      <c r="M15" s="196">
        <v>1350000</v>
      </c>
      <c r="N15" s="196">
        <v>1395000</v>
      </c>
      <c r="O15" s="196">
        <v>1305000</v>
      </c>
      <c r="P15" s="196">
        <f t="shared" si="0"/>
        <v>1170000</v>
      </c>
      <c r="Q15" s="197">
        <f t="shared" si="1"/>
        <v>15930000</v>
      </c>
      <c r="R15" s="198"/>
      <c r="S15" s="199">
        <f t="shared" si="2"/>
        <v>1327500</v>
      </c>
      <c r="T15" s="193"/>
    </row>
    <row r="16" spans="1:22" s="151" customFormat="1" ht="22.5" x14ac:dyDescent="0.25">
      <c r="A16" s="193">
        <v>4</v>
      </c>
      <c r="B16" s="33">
        <v>608751</v>
      </c>
      <c r="C16" s="34" t="s">
        <v>224</v>
      </c>
      <c r="D16" s="195" t="s">
        <v>158</v>
      </c>
      <c r="E16" s="196">
        <v>1395000</v>
      </c>
      <c r="F16" s="196">
        <v>1530000</v>
      </c>
      <c r="G16" s="196">
        <v>1755000</v>
      </c>
      <c r="H16" s="196">
        <v>1530000</v>
      </c>
      <c r="I16" s="196">
        <v>1665000</v>
      </c>
      <c r="J16" s="196">
        <v>1530000</v>
      </c>
      <c r="K16" s="196">
        <v>1620000</v>
      </c>
      <c r="L16" s="196">
        <v>1620000</v>
      </c>
      <c r="M16" s="196">
        <v>1530000</v>
      </c>
      <c r="N16" s="196">
        <v>1710000</v>
      </c>
      <c r="O16" s="196">
        <v>1530000</v>
      </c>
      <c r="P16" s="196">
        <f t="shared" si="0"/>
        <v>1170000</v>
      </c>
      <c r="Q16" s="197">
        <f t="shared" si="1"/>
        <v>18585000</v>
      </c>
      <c r="R16" s="198">
        <v>783750</v>
      </c>
      <c r="S16" s="199">
        <f t="shared" si="2"/>
        <v>765000</v>
      </c>
      <c r="T16" s="193"/>
    </row>
    <row r="17" spans="1:20" s="151" customFormat="1" ht="33.75" x14ac:dyDescent="0.25">
      <c r="A17" s="193">
        <v>5</v>
      </c>
      <c r="B17" s="33">
        <v>897267</v>
      </c>
      <c r="C17" s="34" t="s">
        <v>225</v>
      </c>
      <c r="D17" s="195" t="s">
        <v>226</v>
      </c>
      <c r="E17" s="196">
        <v>1250000</v>
      </c>
      <c r="F17" s="196">
        <v>1250000</v>
      </c>
      <c r="G17" s="196">
        <v>1250000</v>
      </c>
      <c r="H17" s="196">
        <v>1300000</v>
      </c>
      <c r="I17" s="196">
        <v>1300000</v>
      </c>
      <c r="J17" s="196">
        <v>1300000</v>
      </c>
      <c r="K17" s="196">
        <v>1300000</v>
      </c>
      <c r="L17" s="196">
        <v>1350000</v>
      </c>
      <c r="M17" s="196">
        <v>1300000</v>
      </c>
      <c r="N17" s="196">
        <v>1350000</v>
      </c>
      <c r="O17" s="196">
        <v>1300000</v>
      </c>
      <c r="P17" s="196">
        <f>50000*26</f>
        <v>1300000</v>
      </c>
      <c r="Q17" s="197">
        <f t="shared" si="1"/>
        <v>15550000</v>
      </c>
      <c r="R17" s="198"/>
      <c r="S17" s="199">
        <f t="shared" si="2"/>
        <v>1295833.3333333333</v>
      </c>
      <c r="T17" s="201"/>
    </row>
    <row r="18" spans="1:20" s="151" customFormat="1" ht="33.75" x14ac:dyDescent="0.25">
      <c r="A18" s="193">
        <v>6</v>
      </c>
      <c r="B18" s="202">
        <v>1310757</v>
      </c>
      <c r="C18" s="34" t="s">
        <v>227</v>
      </c>
      <c r="D18" s="195" t="s">
        <v>228</v>
      </c>
      <c r="E18" s="196">
        <v>1395000</v>
      </c>
      <c r="F18" s="196">
        <v>1125000</v>
      </c>
      <c r="G18" s="196">
        <v>1260000</v>
      </c>
      <c r="H18" s="196">
        <v>1305000</v>
      </c>
      <c r="I18" s="196">
        <v>1305000</v>
      </c>
      <c r="J18" s="196">
        <v>1305000</v>
      </c>
      <c r="K18" s="196">
        <v>1305000</v>
      </c>
      <c r="L18" s="196">
        <v>1350000</v>
      </c>
      <c r="M18" s="196">
        <v>1350000</v>
      </c>
      <c r="N18" s="196">
        <v>1260000</v>
      </c>
      <c r="O18" s="196">
        <v>1305000</v>
      </c>
      <c r="P18" s="196">
        <f t="shared" si="0"/>
        <v>1170000</v>
      </c>
      <c r="Q18" s="197">
        <f t="shared" si="1"/>
        <v>15435000</v>
      </c>
      <c r="R18" s="198"/>
      <c r="S18" s="199">
        <f t="shared" si="2"/>
        <v>1286250</v>
      </c>
      <c r="T18" s="201"/>
    </row>
    <row r="19" spans="1:20" s="151" customFormat="1" ht="33.75" x14ac:dyDescent="0.25">
      <c r="A19" s="193">
        <v>7</v>
      </c>
      <c r="B19" s="203">
        <v>1544009</v>
      </c>
      <c r="C19" s="34" t="s">
        <v>229</v>
      </c>
      <c r="D19" s="195" t="s">
        <v>230</v>
      </c>
      <c r="E19" s="196">
        <v>1350000</v>
      </c>
      <c r="F19" s="196">
        <v>1170000</v>
      </c>
      <c r="G19" s="196">
        <v>1215000</v>
      </c>
      <c r="H19" s="196">
        <v>1125000</v>
      </c>
      <c r="I19" s="196">
        <v>1170000</v>
      </c>
      <c r="J19" s="196">
        <v>1080000</v>
      </c>
      <c r="K19" s="196">
        <v>1260000</v>
      </c>
      <c r="L19" s="196">
        <v>1215000</v>
      </c>
      <c r="M19" s="196">
        <v>1215000</v>
      </c>
      <c r="N19" s="196">
        <v>1350000</v>
      </c>
      <c r="O19" s="196">
        <v>1170000</v>
      </c>
      <c r="P19" s="196">
        <f t="shared" si="0"/>
        <v>1170000</v>
      </c>
      <c r="Q19" s="197">
        <f t="shared" si="1"/>
        <v>14490000</v>
      </c>
      <c r="R19" s="198"/>
      <c r="S19" s="199">
        <f t="shared" si="2"/>
        <v>1207500</v>
      </c>
      <c r="T19" s="201"/>
    </row>
    <row r="20" spans="1:20" s="151" customFormat="1" ht="22.5" x14ac:dyDescent="0.25">
      <c r="A20" s="193">
        <v>8</v>
      </c>
      <c r="B20" s="33">
        <v>2847974</v>
      </c>
      <c r="C20" s="34" t="s">
        <v>231</v>
      </c>
      <c r="D20" s="195" t="s">
        <v>232</v>
      </c>
      <c r="E20" s="196">
        <v>1215000</v>
      </c>
      <c r="F20" s="196">
        <v>1125000</v>
      </c>
      <c r="G20" s="196">
        <v>1170000</v>
      </c>
      <c r="H20" s="196">
        <v>1170000</v>
      </c>
      <c r="I20" s="196">
        <v>1125000</v>
      </c>
      <c r="J20" s="196">
        <v>1215000</v>
      </c>
      <c r="K20" s="196">
        <v>1170000</v>
      </c>
      <c r="L20" s="196">
        <v>1125000</v>
      </c>
      <c r="M20" s="196">
        <v>1125000</v>
      </c>
      <c r="N20" s="196">
        <v>1080000</v>
      </c>
      <c r="O20" s="196">
        <v>1170000</v>
      </c>
      <c r="P20" s="196">
        <f t="shared" si="0"/>
        <v>1170000</v>
      </c>
      <c r="Q20" s="197">
        <f t="shared" si="1"/>
        <v>13860000</v>
      </c>
      <c r="R20" s="198"/>
      <c r="S20" s="199">
        <f t="shared" si="2"/>
        <v>1155000</v>
      </c>
      <c r="T20" s="201"/>
    </row>
    <row r="21" spans="1:20" s="151" customFormat="1" ht="45" x14ac:dyDescent="0.25">
      <c r="A21" s="193">
        <v>9</v>
      </c>
      <c r="B21" s="200">
        <v>1132880</v>
      </c>
      <c r="C21" s="34" t="s">
        <v>233</v>
      </c>
      <c r="D21" s="195" t="s">
        <v>222</v>
      </c>
      <c r="E21" s="196">
        <v>0</v>
      </c>
      <c r="F21" s="196">
        <v>0</v>
      </c>
      <c r="G21" s="196">
        <v>0</v>
      </c>
      <c r="H21" s="196">
        <v>1305000</v>
      </c>
      <c r="I21" s="196">
        <v>1395000</v>
      </c>
      <c r="J21" s="196">
        <v>1350000</v>
      </c>
      <c r="K21" s="196">
        <v>1395000</v>
      </c>
      <c r="L21" s="196">
        <v>1395000</v>
      </c>
      <c r="M21" s="196">
        <v>1350000</v>
      </c>
      <c r="N21" s="196">
        <v>1395000</v>
      </c>
      <c r="O21" s="196">
        <v>1350000</v>
      </c>
      <c r="P21" s="196">
        <f t="shared" si="0"/>
        <v>1170000</v>
      </c>
      <c r="Q21" s="197">
        <f t="shared" si="1"/>
        <v>12105000</v>
      </c>
      <c r="R21" s="198"/>
      <c r="S21" s="199">
        <f t="shared" si="2"/>
        <v>1008750</v>
      </c>
      <c r="T21" s="201"/>
    </row>
    <row r="22" spans="1:20" s="151" customFormat="1" ht="45" x14ac:dyDescent="0.25">
      <c r="A22" s="193">
        <v>10</v>
      </c>
      <c r="B22" s="33">
        <v>2576068</v>
      </c>
      <c r="C22" s="34" t="s">
        <v>234</v>
      </c>
      <c r="D22" s="195" t="s">
        <v>222</v>
      </c>
      <c r="E22" s="196">
        <v>1125000</v>
      </c>
      <c r="F22" s="196">
        <v>1305000</v>
      </c>
      <c r="G22" s="196">
        <v>1305000</v>
      </c>
      <c r="H22" s="196">
        <v>1620000</v>
      </c>
      <c r="I22" s="196">
        <v>1755000</v>
      </c>
      <c r="J22" s="196">
        <v>1440000</v>
      </c>
      <c r="K22" s="196">
        <v>1215000</v>
      </c>
      <c r="L22" s="196">
        <v>1170000</v>
      </c>
      <c r="M22" s="196">
        <v>1170000</v>
      </c>
      <c r="N22" s="196">
        <v>1350000</v>
      </c>
      <c r="O22" s="196">
        <v>1170000</v>
      </c>
      <c r="P22" s="196">
        <f t="shared" si="0"/>
        <v>1170000</v>
      </c>
      <c r="Q22" s="197">
        <f t="shared" si="1"/>
        <v>15795000</v>
      </c>
      <c r="R22" s="198"/>
      <c r="S22" s="199">
        <f t="shared" si="2"/>
        <v>1316250</v>
      </c>
      <c r="T22" s="201"/>
    </row>
    <row r="23" spans="1:20" s="151" customFormat="1" ht="45" x14ac:dyDescent="0.25">
      <c r="A23" s="193">
        <v>11</v>
      </c>
      <c r="B23" s="35">
        <v>4681463</v>
      </c>
      <c r="C23" s="34" t="s">
        <v>235</v>
      </c>
      <c r="D23" s="195" t="s">
        <v>222</v>
      </c>
      <c r="E23" s="196">
        <v>945000</v>
      </c>
      <c r="F23" s="196">
        <v>1305000</v>
      </c>
      <c r="G23" s="196">
        <v>1440000</v>
      </c>
      <c r="H23" s="196">
        <v>1260000</v>
      </c>
      <c r="I23" s="196">
        <v>1305000</v>
      </c>
      <c r="J23" s="196">
        <v>1215000</v>
      </c>
      <c r="K23" s="196">
        <v>1260000</v>
      </c>
      <c r="L23" s="196">
        <v>1170000</v>
      </c>
      <c r="M23" s="196">
        <v>1215000</v>
      </c>
      <c r="N23" s="196">
        <v>1125000</v>
      </c>
      <c r="O23" s="196">
        <v>1170000</v>
      </c>
      <c r="P23" s="196">
        <f t="shared" si="0"/>
        <v>1170000</v>
      </c>
      <c r="Q23" s="197">
        <f t="shared" si="1"/>
        <v>14580000</v>
      </c>
      <c r="R23" s="198"/>
      <c r="S23" s="199">
        <f t="shared" si="2"/>
        <v>1215000</v>
      </c>
      <c r="T23" s="201"/>
    </row>
    <row r="24" spans="1:20" s="151" customFormat="1" ht="22.5" x14ac:dyDescent="0.25">
      <c r="A24" s="193">
        <v>12</v>
      </c>
      <c r="B24" s="35">
        <v>5710012</v>
      </c>
      <c r="C24" s="34" t="s">
        <v>236</v>
      </c>
      <c r="D24" s="195" t="s">
        <v>222</v>
      </c>
      <c r="E24" s="196">
        <v>540000</v>
      </c>
      <c r="F24" s="196">
        <v>1260000</v>
      </c>
      <c r="G24" s="196">
        <v>1215000</v>
      </c>
      <c r="H24" s="196">
        <v>1350000</v>
      </c>
      <c r="I24" s="196">
        <v>1350000</v>
      </c>
      <c r="J24" s="196">
        <v>1305000</v>
      </c>
      <c r="K24" s="196">
        <v>1395000</v>
      </c>
      <c r="L24" s="196">
        <v>1395000</v>
      </c>
      <c r="M24" s="196">
        <v>1350000</v>
      </c>
      <c r="N24" s="196">
        <v>1395000</v>
      </c>
      <c r="O24" s="196">
        <v>1350000</v>
      </c>
      <c r="P24" s="196">
        <f t="shared" si="0"/>
        <v>1170000</v>
      </c>
      <c r="Q24" s="197">
        <f t="shared" si="1"/>
        <v>15075000</v>
      </c>
      <c r="R24" s="198"/>
      <c r="S24" s="199">
        <f t="shared" si="2"/>
        <v>1256250</v>
      </c>
      <c r="T24" s="201"/>
    </row>
    <row r="25" spans="1:20" s="151" customFormat="1" ht="22.5" x14ac:dyDescent="0.25">
      <c r="A25" s="193">
        <v>13</v>
      </c>
      <c r="B25" s="33">
        <v>1290552</v>
      </c>
      <c r="C25" s="34" t="s">
        <v>237</v>
      </c>
      <c r="D25" s="195" t="s">
        <v>228</v>
      </c>
      <c r="E25" s="196">
        <v>1395000</v>
      </c>
      <c r="F25" s="196">
        <v>1125000</v>
      </c>
      <c r="G25" s="196">
        <v>1125000</v>
      </c>
      <c r="H25" s="196">
        <v>1215000</v>
      </c>
      <c r="I25" s="196">
        <v>1260000</v>
      </c>
      <c r="J25" s="196">
        <v>1170000</v>
      </c>
      <c r="K25" s="196">
        <v>1215000</v>
      </c>
      <c r="L25" s="196">
        <v>1215000</v>
      </c>
      <c r="M25" s="196">
        <v>1260000</v>
      </c>
      <c r="N25" s="196">
        <v>1170000</v>
      </c>
      <c r="O25" s="196">
        <v>1215000</v>
      </c>
      <c r="P25" s="196">
        <f t="shared" si="0"/>
        <v>1170000</v>
      </c>
      <c r="Q25" s="197">
        <f t="shared" si="1"/>
        <v>14535000</v>
      </c>
      <c r="R25" s="198"/>
      <c r="S25" s="199">
        <f t="shared" si="2"/>
        <v>1211250</v>
      </c>
      <c r="T25" s="201"/>
    </row>
    <row r="26" spans="1:20" s="151" customFormat="1" ht="45" x14ac:dyDescent="0.25">
      <c r="A26" s="193">
        <v>14</v>
      </c>
      <c r="B26" s="200">
        <v>5334502</v>
      </c>
      <c r="C26" s="34" t="s">
        <v>238</v>
      </c>
      <c r="D26" s="195" t="s">
        <v>222</v>
      </c>
      <c r="E26" s="196"/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765000</v>
      </c>
      <c r="N26" s="196">
        <v>1125000</v>
      </c>
      <c r="O26" s="196">
        <v>1035000</v>
      </c>
      <c r="P26" s="196">
        <f t="shared" si="0"/>
        <v>1170000</v>
      </c>
      <c r="Q26" s="197">
        <f t="shared" si="1"/>
        <v>4095000</v>
      </c>
      <c r="R26" s="198"/>
      <c r="S26" s="199">
        <f t="shared" si="2"/>
        <v>341250</v>
      </c>
      <c r="T26" s="201"/>
    </row>
    <row r="27" spans="1:20" s="151" customFormat="1" ht="45" x14ac:dyDescent="0.25">
      <c r="A27" s="193">
        <v>15</v>
      </c>
      <c r="B27" s="33">
        <v>5904672</v>
      </c>
      <c r="C27" s="194" t="s">
        <v>239</v>
      </c>
      <c r="D27" s="195" t="s">
        <v>240</v>
      </c>
      <c r="E27" s="196">
        <v>1215000</v>
      </c>
      <c r="F27" s="196">
        <v>1035000</v>
      </c>
      <c r="G27" s="196">
        <v>990000</v>
      </c>
      <c r="H27" s="196">
        <v>1170000</v>
      </c>
      <c r="I27" s="196">
        <v>1125000</v>
      </c>
      <c r="J27" s="196">
        <v>1080000</v>
      </c>
      <c r="K27" s="196">
        <v>450000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7">
        <f t="shared" si="1"/>
        <v>7065000</v>
      </c>
      <c r="R27" s="198">
        <v>551250</v>
      </c>
      <c r="S27" s="199">
        <f t="shared" si="2"/>
        <v>37500</v>
      </c>
      <c r="T27" s="201"/>
    </row>
    <row r="28" spans="1:20" s="151" customFormat="1" ht="22.5" x14ac:dyDescent="0.25">
      <c r="A28" s="193">
        <v>16</v>
      </c>
      <c r="B28" s="33">
        <v>660545</v>
      </c>
      <c r="C28" s="34" t="s">
        <v>241</v>
      </c>
      <c r="D28" s="195" t="s">
        <v>222</v>
      </c>
      <c r="E28" s="196">
        <v>0</v>
      </c>
      <c r="F28" s="196">
        <v>0</v>
      </c>
      <c r="G28" s="196">
        <v>765000</v>
      </c>
      <c r="H28" s="196">
        <v>1170000</v>
      </c>
      <c r="I28" s="196">
        <v>1215000</v>
      </c>
      <c r="J28" s="196">
        <v>1215000</v>
      </c>
      <c r="K28" s="196">
        <v>450000</v>
      </c>
      <c r="L28" s="196">
        <v>0</v>
      </c>
      <c r="M28" s="196">
        <v>1125000</v>
      </c>
      <c r="N28" s="196">
        <v>1305000</v>
      </c>
      <c r="O28" s="196">
        <v>1260000</v>
      </c>
      <c r="P28" s="196">
        <f t="shared" si="0"/>
        <v>1170000</v>
      </c>
      <c r="Q28" s="197">
        <f t="shared" si="1"/>
        <v>9675000</v>
      </c>
      <c r="R28" s="198"/>
      <c r="S28" s="199">
        <f t="shared" si="2"/>
        <v>806250</v>
      </c>
      <c r="T28" s="201"/>
    </row>
    <row r="29" spans="1:20" s="151" customFormat="1" ht="45" x14ac:dyDescent="0.25">
      <c r="A29" s="193">
        <v>17</v>
      </c>
      <c r="B29" s="35">
        <v>6817654</v>
      </c>
      <c r="C29" s="34" t="s">
        <v>242</v>
      </c>
      <c r="D29" s="195" t="s">
        <v>243</v>
      </c>
      <c r="E29" s="196">
        <v>990000</v>
      </c>
      <c r="F29" s="196">
        <v>1125000</v>
      </c>
      <c r="G29" s="196">
        <v>1080000</v>
      </c>
      <c r="H29" s="196">
        <v>1125000</v>
      </c>
      <c r="I29" s="196">
        <v>1170000</v>
      </c>
      <c r="J29" s="196">
        <v>1215000</v>
      </c>
      <c r="K29" s="196">
        <v>1350000</v>
      </c>
      <c r="L29" s="196">
        <v>1125000</v>
      </c>
      <c r="M29" s="196">
        <v>1170000</v>
      </c>
      <c r="N29" s="196">
        <v>1395000</v>
      </c>
      <c r="O29" s="196">
        <v>1215000</v>
      </c>
      <c r="P29" s="196">
        <f t="shared" si="0"/>
        <v>1170000</v>
      </c>
      <c r="Q29" s="197">
        <f t="shared" si="1"/>
        <v>14130000</v>
      </c>
      <c r="R29" s="198"/>
      <c r="S29" s="199">
        <f t="shared" si="2"/>
        <v>1177500</v>
      </c>
      <c r="T29" s="201"/>
    </row>
    <row r="30" spans="1:20" s="151" customFormat="1" ht="22.5" x14ac:dyDescent="0.25">
      <c r="A30" s="193">
        <v>18</v>
      </c>
      <c r="B30" s="33">
        <v>1762886</v>
      </c>
      <c r="C30" s="34" t="s">
        <v>244</v>
      </c>
      <c r="D30" s="195" t="s">
        <v>222</v>
      </c>
      <c r="E30" s="196">
        <v>1215000</v>
      </c>
      <c r="F30" s="196">
        <v>1215000</v>
      </c>
      <c r="G30" s="196">
        <v>1260000</v>
      </c>
      <c r="H30" s="196">
        <v>1260000</v>
      </c>
      <c r="I30" s="196">
        <v>1170000</v>
      </c>
      <c r="J30" s="196">
        <v>1215000</v>
      </c>
      <c r="K30" s="196">
        <v>1260000</v>
      </c>
      <c r="L30" s="196">
        <v>1305000</v>
      </c>
      <c r="M30" s="196">
        <v>1305000</v>
      </c>
      <c r="N30" s="196">
        <v>1395000</v>
      </c>
      <c r="O30" s="196">
        <v>1350000</v>
      </c>
      <c r="P30" s="196">
        <f t="shared" si="0"/>
        <v>1170000</v>
      </c>
      <c r="Q30" s="197">
        <f t="shared" si="1"/>
        <v>15120000</v>
      </c>
      <c r="R30" s="198"/>
      <c r="S30" s="199">
        <f t="shared" si="2"/>
        <v>1260000</v>
      </c>
      <c r="T30" s="201"/>
    </row>
    <row r="31" spans="1:20" s="151" customFormat="1" ht="33.75" x14ac:dyDescent="0.25">
      <c r="A31" s="193">
        <v>19</v>
      </c>
      <c r="B31" s="33">
        <v>2069204</v>
      </c>
      <c r="C31" s="34" t="s">
        <v>245</v>
      </c>
      <c r="D31" s="195" t="s">
        <v>232</v>
      </c>
      <c r="E31" s="196">
        <v>1215000</v>
      </c>
      <c r="F31" s="196">
        <v>1125000</v>
      </c>
      <c r="G31" s="196">
        <v>1170000</v>
      </c>
      <c r="H31" s="196">
        <v>1170000</v>
      </c>
      <c r="I31" s="196">
        <v>1170000</v>
      </c>
      <c r="J31" s="196">
        <v>1170000</v>
      </c>
      <c r="K31" s="196">
        <v>1125000</v>
      </c>
      <c r="L31" s="196">
        <v>1215000</v>
      </c>
      <c r="M31" s="196">
        <v>1170000</v>
      </c>
      <c r="N31" s="196">
        <v>1080000</v>
      </c>
      <c r="O31" s="196">
        <v>1170000</v>
      </c>
      <c r="P31" s="196">
        <f t="shared" si="0"/>
        <v>1170000</v>
      </c>
      <c r="Q31" s="197">
        <f t="shared" si="1"/>
        <v>13950000</v>
      </c>
      <c r="R31" s="198"/>
      <c r="S31" s="199">
        <f t="shared" si="2"/>
        <v>1162500</v>
      </c>
      <c r="T31" s="201"/>
    </row>
    <row r="32" spans="1:20" s="151" customFormat="1" ht="33.75" x14ac:dyDescent="0.25">
      <c r="A32" s="193">
        <v>20</v>
      </c>
      <c r="B32" s="204">
        <v>929342</v>
      </c>
      <c r="C32" s="34" t="s">
        <v>246</v>
      </c>
      <c r="D32" s="195" t="s">
        <v>222</v>
      </c>
      <c r="E32" s="196">
        <v>1305000</v>
      </c>
      <c r="F32" s="196">
        <v>1305000</v>
      </c>
      <c r="G32" s="196">
        <v>1350000</v>
      </c>
      <c r="H32" s="196">
        <v>1305000</v>
      </c>
      <c r="I32" s="196">
        <v>1395000</v>
      </c>
      <c r="J32" s="196">
        <v>1350000</v>
      </c>
      <c r="K32" s="196">
        <v>1395000</v>
      </c>
      <c r="L32" s="196">
        <v>1395000</v>
      </c>
      <c r="M32" s="196">
        <v>1350000</v>
      </c>
      <c r="N32" s="196">
        <v>1395000</v>
      </c>
      <c r="O32" s="196">
        <v>1350000</v>
      </c>
      <c r="P32" s="196">
        <f t="shared" si="0"/>
        <v>1170000</v>
      </c>
      <c r="Q32" s="197">
        <f t="shared" si="1"/>
        <v>16065000</v>
      </c>
      <c r="R32" s="198"/>
      <c r="S32" s="199">
        <f t="shared" si="2"/>
        <v>1338750</v>
      </c>
      <c r="T32" s="201"/>
    </row>
    <row r="33" spans="1:20" s="151" customFormat="1" ht="22.5" x14ac:dyDescent="0.25">
      <c r="A33" s="193">
        <v>21</v>
      </c>
      <c r="B33" s="33">
        <v>1352968</v>
      </c>
      <c r="C33" s="34" t="s">
        <v>247</v>
      </c>
      <c r="D33" s="195" t="s">
        <v>158</v>
      </c>
      <c r="E33" s="196">
        <v>1395000</v>
      </c>
      <c r="F33" s="196">
        <v>1305000</v>
      </c>
      <c r="G33" s="196">
        <v>1350000</v>
      </c>
      <c r="H33" s="196">
        <v>1485000</v>
      </c>
      <c r="I33" s="196">
        <v>1485000</v>
      </c>
      <c r="J33" s="196">
        <v>1350000</v>
      </c>
      <c r="K33" s="196">
        <v>1395000</v>
      </c>
      <c r="L33" s="196">
        <v>1395000</v>
      </c>
      <c r="M33" s="196">
        <v>1350000</v>
      </c>
      <c r="N33" s="196">
        <v>1395000</v>
      </c>
      <c r="O33" s="196">
        <v>1350000</v>
      </c>
      <c r="P33" s="196">
        <f t="shared" si="0"/>
        <v>1170000</v>
      </c>
      <c r="Q33" s="197">
        <f t="shared" si="1"/>
        <v>16425000</v>
      </c>
      <c r="R33" s="198"/>
      <c r="S33" s="199">
        <f t="shared" si="2"/>
        <v>1368750</v>
      </c>
      <c r="T33" s="201"/>
    </row>
    <row r="34" spans="1:20" s="151" customFormat="1" ht="22.5" x14ac:dyDescent="0.25">
      <c r="A34" s="193">
        <v>22</v>
      </c>
      <c r="B34" s="33">
        <v>2530882</v>
      </c>
      <c r="C34" s="34" t="s">
        <v>248</v>
      </c>
      <c r="D34" s="195" t="s">
        <v>148</v>
      </c>
      <c r="E34" s="196">
        <v>1125000</v>
      </c>
      <c r="F34" s="196">
        <v>1125000</v>
      </c>
      <c r="G34" s="196">
        <v>1035000</v>
      </c>
      <c r="H34" s="196">
        <v>1035000</v>
      </c>
      <c r="I34" s="196">
        <v>900000</v>
      </c>
      <c r="J34" s="196">
        <v>1080000</v>
      </c>
      <c r="K34" s="196">
        <v>450000</v>
      </c>
      <c r="L34" s="196">
        <v>0</v>
      </c>
      <c r="M34" s="196">
        <v>495000</v>
      </c>
      <c r="N34" s="196">
        <v>1080000</v>
      </c>
      <c r="O34" s="196">
        <f>1125000+250000</f>
        <v>1375000</v>
      </c>
      <c r="P34" s="196">
        <f t="shared" si="0"/>
        <v>1170000</v>
      </c>
      <c r="Q34" s="197">
        <f t="shared" si="1"/>
        <v>10870000</v>
      </c>
      <c r="R34" s="198"/>
      <c r="S34" s="199">
        <f t="shared" si="2"/>
        <v>905833.33333333337</v>
      </c>
      <c r="T34" s="201"/>
    </row>
    <row r="35" spans="1:20" s="151" customFormat="1" ht="33.75" x14ac:dyDescent="0.25">
      <c r="A35" s="193">
        <v>23</v>
      </c>
      <c r="B35" s="200">
        <v>1119715</v>
      </c>
      <c r="C35" s="34" t="s">
        <v>249</v>
      </c>
      <c r="D35" s="195" t="s">
        <v>222</v>
      </c>
      <c r="E35" s="196">
        <v>0</v>
      </c>
      <c r="F35" s="196">
        <v>0</v>
      </c>
      <c r="G35" s="196">
        <v>0</v>
      </c>
      <c r="H35" s="196">
        <v>1305000</v>
      </c>
      <c r="I35" s="196">
        <v>1170000</v>
      </c>
      <c r="J35" s="196">
        <v>1170000</v>
      </c>
      <c r="K35" s="196">
        <v>1170000</v>
      </c>
      <c r="L35" s="196">
        <v>1215000</v>
      </c>
      <c r="M35" s="196">
        <v>1170000</v>
      </c>
      <c r="N35" s="196">
        <v>1215000</v>
      </c>
      <c r="O35" s="196">
        <v>1350000</v>
      </c>
      <c r="P35" s="196">
        <f t="shared" si="0"/>
        <v>1170000</v>
      </c>
      <c r="Q35" s="197">
        <f t="shared" si="1"/>
        <v>10935000</v>
      </c>
      <c r="R35" s="198"/>
      <c r="S35" s="199">
        <f t="shared" si="2"/>
        <v>911250</v>
      </c>
      <c r="T35" s="201"/>
    </row>
    <row r="36" spans="1:20" s="151" customFormat="1" ht="33.75" x14ac:dyDescent="0.25">
      <c r="A36" s="193">
        <v>24</v>
      </c>
      <c r="B36" s="33">
        <v>3691030</v>
      </c>
      <c r="C36" s="34" t="s">
        <v>250</v>
      </c>
      <c r="D36" s="195" t="s">
        <v>222</v>
      </c>
      <c r="E36" s="196">
        <v>1260000</v>
      </c>
      <c r="F36" s="196">
        <v>1170000</v>
      </c>
      <c r="G36" s="196">
        <v>1305000</v>
      </c>
      <c r="H36" s="196">
        <v>1305000</v>
      </c>
      <c r="I36" s="196">
        <v>1260000</v>
      </c>
      <c r="J36" s="196">
        <v>1215000</v>
      </c>
      <c r="K36" s="196">
        <v>1260000</v>
      </c>
      <c r="L36" s="196">
        <v>1305000</v>
      </c>
      <c r="M36" s="196">
        <v>1260000</v>
      </c>
      <c r="N36" s="196">
        <v>1350000</v>
      </c>
      <c r="O36" s="196">
        <v>1170000</v>
      </c>
      <c r="P36" s="196">
        <f t="shared" si="0"/>
        <v>1170000</v>
      </c>
      <c r="Q36" s="197">
        <f t="shared" si="1"/>
        <v>15030000</v>
      </c>
      <c r="R36" s="198"/>
      <c r="S36" s="199">
        <f t="shared" si="2"/>
        <v>1252500</v>
      </c>
      <c r="T36" s="201"/>
    </row>
    <row r="37" spans="1:20" s="151" customFormat="1" ht="22.5" x14ac:dyDescent="0.25">
      <c r="A37" s="193">
        <v>25</v>
      </c>
      <c r="B37" s="205">
        <v>541162</v>
      </c>
      <c r="C37" s="34" t="s">
        <v>251</v>
      </c>
      <c r="D37" s="195" t="s">
        <v>222</v>
      </c>
      <c r="E37" s="196">
        <v>1260000</v>
      </c>
      <c r="F37" s="196">
        <v>1305000</v>
      </c>
      <c r="G37" s="196">
        <v>1350000</v>
      </c>
      <c r="H37" s="196">
        <v>1350000</v>
      </c>
      <c r="I37" s="196">
        <v>1350000</v>
      </c>
      <c r="J37" s="196">
        <v>1350000</v>
      </c>
      <c r="K37" s="196">
        <v>1395000</v>
      </c>
      <c r="L37" s="196">
        <v>1395000</v>
      </c>
      <c r="M37" s="196">
        <v>1350000</v>
      </c>
      <c r="N37" s="196">
        <v>1395000</v>
      </c>
      <c r="O37" s="196">
        <v>1350000</v>
      </c>
      <c r="P37" s="196">
        <f t="shared" si="0"/>
        <v>1170000</v>
      </c>
      <c r="Q37" s="197">
        <f t="shared" si="1"/>
        <v>16020000</v>
      </c>
      <c r="R37" s="198"/>
      <c r="S37" s="199">
        <f t="shared" si="2"/>
        <v>1335000</v>
      </c>
      <c r="T37" s="201"/>
    </row>
    <row r="38" spans="1:20" s="151" customFormat="1" ht="22.5" x14ac:dyDescent="0.25">
      <c r="A38" s="193">
        <v>26</v>
      </c>
      <c r="B38" s="35">
        <v>4351661</v>
      </c>
      <c r="C38" s="34" t="s">
        <v>252</v>
      </c>
      <c r="D38" s="195" t="s">
        <v>253</v>
      </c>
      <c r="E38" s="196">
        <v>1250000</v>
      </c>
      <c r="F38" s="196">
        <v>1150000</v>
      </c>
      <c r="G38" s="196">
        <v>1150000</v>
      </c>
      <c r="H38" s="196">
        <v>1300000</v>
      </c>
      <c r="I38" s="196">
        <v>1450000</v>
      </c>
      <c r="J38" s="196">
        <v>1200000</v>
      </c>
      <c r="K38" s="196">
        <v>1100000</v>
      </c>
      <c r="L38" s="196">
        <v>1150000</v>
      </c>
      <c r="M38" s="196">
        <v>1150000</v>
      </c>
      <c r="N38" s="196">
        <v>1200000</v>
      </c>
      <c r="O38" s="196">
        <v>1250000</v>
      </c>
      <c r="P38" s="206">
        <f>50000*26</f>
        <v>1300000</v>
      </c>
      <c r="Q38" s="197">
        <f t="shared" si="1"/>
        <v>14650000</v>
      </c>
      <c r="R38" s="198"/>
      <c r="S38" s="199">
        <f t="shared" si="2"/>
        <v>1220833.3333333333</v>
      </c>
      <c r="T38" s="201"/>
    </row>
    <row r="39" spans="1:20" s="151" customFormat="1" ht="45" x14ac:dyDescent="0.25">
      <c r="A39" s="193">
        <v>27</v>
      </c>
      <c r="B39" s="33">
        <v>5709961</v>
      </c>
      <c r="C39" s="34" t="s">
        <v>254</v>
      </c>
      <c r="D39" s="195" t="s">
        <v>230</v>
      </c>
      <c r="E39" s="196">
        <v>1260000</v>
      </c>
      <c r="F39" s="196">
        <v>1305000</v>
      </c>
      <c r="G39" s="196">
        <v>1260000</v>
      </c>
      <c r="H39" s="196">
        <v>1305000</v>
      </c>
      <c r="I39" s="196">
        <v>1350000</v>
      </c>
      <c r="J39" s="196">
        <v>1350000</v>
      </c>
      <c r="K39" s="196">
        <v>450000</v>
      </c>
      <c r="L39" s="196">
        <v>0</v>
      </c>
      <c r="M39" s="196">
        <v>1215000</v>
      </c>
      <c r="N39" s="196">
        <v>1350000</v>
      </c>
      <c r="O39" s="196">
        <v>1170000</v>
      </c>
      <c r="P39" s="196">
        <f t="shared" si="0"/>
        <v>1170000</v>
      </c>
      <c r="Q39" s="197">
        <f t="shared" si="1"/>
        <v>13185000</v>
      </c>
      <c r="R39" s="198"/>
      <c r="S39" s="199">
        <f t="shared" si="2"/>
        <v>1098750</v>
      </c>
      <c r="T39" s="201"/>
    </row>
    <row r="40" spans="1:20" s="151" customFormat="1" ht="22.5" x14ac:dyDescent="0.25">
      <c r="A40" s="193">
        <v>28</v>
      </c>
      <c r="B40" s="33">
        <v>4526505</v>
      </c>
      <c r="C40" s="34" t="s">
        <v>255</v>
      </c>
      <c r="D40" s="195" t="s">
        <v>256</v>
      </c>
      <c r="E40" s="196">
        <v>1170000</v>
      </c>
      <c r="F40" s="196">
        <v>1215000</v>
      </c>
      <c r="G40" s="196">
        <v>1125000</v>
      </c>
      <c r="H40" s="196">
        <v>1260000</v>
      </c>
      <c r="I40" s="196">
        <v>1260000</v>
      </c>
      <c r="J40" s="196">
        <v>1350000</v>
      </c>
      <c r="K40" s="196">
        <v>1350000</v>
      </c>
      <c r="L40" s="196">
        <v>1215000</v>
      </c>
      <c r="M40" s="196">
        <v>1305000</v>
      </c>
      <c r="N40" s="196">
        <v>1260000</v>
      </c>
      <c r="O40" s="196">
        <v>1215000</v>
      </c>
      <c r="P40" s="196">
        <f t="shared" si="0"/>
        <v>1170000</v>
      </c>
      <c r="Q40" s="197">
        <f t="shared" si="1"/>
        <v>14895000</v>
      </c>
      <c r="R40" s="198"/>
      <c r="S40" s="199">
        <f t="shared" si="2"/>
        <v>1241250</v>
      </c>
      <c r="T40" s="201"/>
    </row>
    <row r="41" spans="1:20" s="151" customFormat="1" ht="33.75" x14ac:dyDescent="0.25">
      <c r="A41" s="193">
        <v>29</v>
      </c>
      <c r="B41" s="35">
        <v>4898198</v>
      </c>
      <c r="C41" s="34" t="s">
        <v>257</v>
      </c>
      <c r="D41" s="195" t="s">
        <v>222</v>
      </c>
      <c r="E41" s="196">
        <v>1080000</v>
      </c>
      <c r="F41" s="196">
        <v>1125000</v>
      </c>
      <c r="G41" s="196">
        <v>1125000</v>
      </c>
      <c r="H41" s="196">
        <v>1170000</v>
      </c>
      <c r="I41" s="196">
        <v>1170000</v>
      </c>
      <c r="J41" s="196">
        <v>1170000</v>
      </c>
      <c r="K41" s="196">
        <v>1170000</v>
      </c>
      <c r="L41" s="196">
        <v>1170000</v>
      </c>
      <c r="M41" s="196">
        <v>1170000</v>
      </c>
      <c r="N41" s="196">
        <v>630000</v>
      </c>
      <c r="O41" s="196">
        <v>0</v>
      </c>
      <c r="P41" s="206">
        <f>+$P$7*13</f>
        <v>585000</v>
      </c>
      <c r="Q41" s="197">
        <f t="shared" si="1"/>
        <v>11565000</v>
      </c>
      <c r="R41" s="198"/>
      <c r="S41" s="199">
        <f t="shared" si="2"/>
        <v>963750</v>
      </c>
      <c r="T41" s="201"/>
    </row>
    <row r="42" spans="1:20" s="151" customFormat="1" ht="33.75" x14ac:dyDescent="0.25">
      <c r="A42" s="193">
        <v>30</v>
      </c>
      <c r="B42" s="204">
        <v>4526583</v>
      </c>
      <c r="C42" s="34" t="s">
        <v>258</v>
      </c>
      <c r="D42" s="195" t="s">
        <v>259</v>
      </c>
      <c r="E42" s="196">
        <v>0</v>
      </c>
      <c r="F42" s="196">
        <v>850000</v>
      </c>
      <c r="G42" s="196">
        <v>1200000</v>
      </c>
      <c r="H42" s="196">
        <v>1150000</v>
      </c>
      <c r="I42" s="196">
        <v>1250000</v>
      </c>
      <c r="J42" s="196">
        <v>1300000</v>
      </c>
      <c r="K42" s="196">
        <v>500000</v>
      </c>
      <c r="L42" s="196">
        <v>0</v>
      </c>
      <c r="M42" s="196">
        <v>0</v>
      </c>
      <c r="N42" s="196">
        <v>0</v>
      </c>
      <c r="O42" s="196">
        <v>0</v>
      </c>
      <c r="P42" s="206">
        <f>50000*26</f>
        <v>1300000</v>
      </c>
      <c r="Q42" s="197">
        <f t="shared" si="1"/>
        <v>7550000</v>
      </c>
      <c r="R42" s="198"/>
      <c r="S42" s="199">
        <f t="shared" si="2"/>
        <v>629166.66666666663</v>
      </c>
      <c r="T42" s="201"/>
    </row>
    <row r="43" spans="1:20" s="151" customFormat="1" ht="45" x14ac:dyDescent="0.25">
      <c r="A43" s="193">
        <v>31</v>
      </c>
      <c r="B43" s="204">
        <v>3183841</v>
      </c>
      <c r="C43" s="194" t="s">
        <v>260</v>
      </c>
      <c r="D43" s="195" t="s">
        <v>261</v>
      </c>
      <c r="E43" s="196">
        <v>0</v>
      </c>
      <c r="F43" s="196">
        <v>405000</v>
      </c>
      <c r="G43" s="196">
        <v>1170000</v>
      </c>
      <c r="H43" s="196">
        <v>1170000</v>
      </c>
      <c r="I43" s="196">
        <v>1170000</v>
      </c>
      <c r="J43" s="196">
        <v>1170000</v>
      </c>
      <c r="K43" s="196">
        <v>1420000</v>
      </c>
      <c r="L43" s="196">
        <v>1215000</v>
      </c>
      <c r="M43" s="196">
        <v>1170000</v>
      </c>
      <c r="N43" s="196">
        <v>675000</v>
      </c>
      <c r="O43" s="196">
        <v>0</v>
      </c>
      <c r="P43" s="196">
        <v>0</v>
      </c>
      <c r="Q43" s="197">
        <f t="shared" si="1"/>
        <v>9565000</v>
      </c>
      <c r="R43" s="198"/>
      <c r="S43" s="199">
        <f t="shared" si="2"/>
        <v>797083.33333333337</v>
      </c>
      <c r="T43" s="201"/>
    </row>
    <row r="44" spans="1:20" s="151" customFormat="1" ht="33.75" x14ac:dyDescent="0.25">
      <c r="A44" s="193">
        <v>32</v>
      </c>
      <c r="B44" s="200">
        <v>2227930</v>
      </c>
      <c r="C44" s="34" t="s">
        <v>262</v>
      </c>
      <c r="D44" s="195" t="s">
        <v>222</v>
      </c>
      <c r="E44" s="196">
        <v>0</v>
      </c>
      <c r="F44" s="196">
        <v>0</v>
      </c>
      <c r="G44" s="196">
        <v>0</v>
      </c>
      <c r="H44" s="196">
        <v>855000</v>
      </c>
      <c r="I44" s="196">
        <v>1305000</v>
      </c>
      <c r="J44" s="196">
        <v>1260000</v>
      </c>
      <c r="K44" s="196">
        <v>1170000</v>
      </c>
      <c r="L44" s="196">
        <v>1215000</v>
      </c>
      <c r="M44" s="196">
        <v>1170000</v>
      </c>
      <c r="N44" s="196">
        <v>1260000</v>
      </c>
      <c r="O44" s="196">
        <v>1125000</v>
      </c>
      <c r="P44" s="196">
        <f t="shared" si="0"/>
        <v>1170000</v>
      </c>
      <c r="Q44" s="197">
        <f t="shared" si="1"/>
        <v>10530000</v>
      </c>
      <c r="R44" s="198"/>
      <c r="S44" s="199">
        <f t="shared" si="2"/>
        <v>877500</v>
      </c>
      <c r="T44" s="201"/>
    </row>
    <row r="45" spans="1:20" s="151" customFormat="1" ht="22.5" x14ac:dyDescent="0.25">
      <c r="A45" s="193">
        <v>33</v>
      </c>
      <c r="B45" s="204">
        <v>6283799</v>
      </c>
      <c r="C45" s="34" t="s">
        <v>263</v>
      </c>
      <c r="D45" s="207" t="s">
        <v>261</v>
      </c>
      <c r="E45" s="196">
        <v>1215000</v>
      </c>
      <c r="F45" s="196">
        <v>1170000</v>
      </c>
      <c r="G45" s="196">
        <v>1170000</v>
      </c>
      <c r="H45" s="196">
        <v>1170000</v>
      </c>
      <c r="I45" s="196">
        <v>1215000</v>
      </c>
      <c r="J45" s="196">
        <v>1170000</v>
      </c>
      <c r="K45" s="196">
        <v>1395000</v>
      </c>
      <c r="L45" s="196">
        <v>1305000</v>
      </c>
      <c r="M45" s="196">
        <v>1170000</v>
      </c>
      <c r="N45" s="196">
        <v>1350000</v>
      </c>
      <c r="O45" s="196">
        <v>1215000</v>
      </c>
      <c r="P45" s="196">
        <f t="shared" si="0"/>
        <v>1170000</v>
      </c>
      <c r="Q45" s="197">
        <f t="shared" si="1"/>
        <v>14715000</v>
      </c>
      <c r="R45" s="198"/>
      <c r="S45" s="199">
        <f t="shared" si="2"/>
        <v>1226250</v>
      </c>
      <c r="T45" s="201"/>
    </row>
    <row r="46" spans="1:20" s="151" customFormat="1" ht="33.75" x14ac:dyDescent="0.25">
      <c r="A46" s="193">
        <v>34</v>
      </c>
      <c r="B46" s="200">
        <v>810152</v>
      </c>
      <c r="C46" s="34" t="s">
        <v>264</v>
      </c>
      <c r="D46" s="195" t="s">
        <v>265</v>
      </c>
      <c r="E46" s="196">
        <v>1395000</v>
      </c>
      <c r="F46" s="196">
        <v>1305000</v>
      </c>
      <c r="G46" s="196">
        <v>1395000</v>
      </c>
      <c r="H46" s="196">
        <v>1350000</v>
      </c>
      <c r="I46" s="196">
        <v>1395000</v>
      </c>
      <c r="J46" s="196">
        <v>1350000</v>
      </c>
      <c r="K46" s="196">
        <v>1395000</v>
      </c>
      <c r="L46" s="196">
        <v>1395000</v>
      </c>
      <c r="M46" s="196">
        <v>1350000</v>
      </c>
      <c r="N46" s="196">
        <v>1395000</v>
      </c>
      <c r="O46" s="196">
        <v>1350000</v>
      </c>
      <c r="P46" s="196">
        <f t="shared" si="0"/>
        <v>1170000</v>
      </c>
      <c r="Q46" s="197">
        <f t="shared" si="1"/>
        <v>16245000</v>
      </c>
      <c r="R46" s="198"/>
      <c r="S46" s="199">
        <f t="shared" si="2"/>
        <v>1353750</v>
      </c>
      <c r="T46" s="201"/>
    </row>
    <row r="47" spans="1:20" s="151" customFormat="1" ht="45" x14ac:dyDescent="0.25">
      <c r="A47" s="193">
        <v>35</v>
      </c>
      <c r="B47" s="200">
        <v>776770</v>
      </c>
      <c r="C47" s="34" t="s">
        <v>266</v>
      </c>
      <c r="D47" s="195" t="s">
        <v>267</v>
      </c>
      <c r="E47" s="196">
        <v>0</v>
      </c>
      <c r="F47" s="196">
        <v>0</v>
      </c>
      <c r="G47" s="196">
        <v>1395000</v>
      </c>
      <c r="H47" s="196">
        <v>1350000</v>
      </c>
      <c r="I47" s="196">
        <v>1395000</v>
      </c>
      <c r="J47" s="196">
        <v>1350000</v>
      </c>
      <c r="K47" s="196">
        <v>1395000</v>
      </c>
      <c r="L47" s="196">
        <v>1395000</v>
      </c>
      <c r="M47" s="196">
        <v>1350000</v>
      </c>
      <c r="N47" s="196">
        <v>1395000</v>
      </c>
      <c r="O47" s="196">
        <v>1350000</v>
      </c>
      <c r="P47" s="196">
        <f t="shared" si="0"/>
        <v>1170000</v>
      </c>
      <c r="Q47" s="197">
        <f t="shared" si="1"/>
        <v>13545000</v>
      </c>
      <c r="R47" s="198"/>
      <c r="S47" s="199">
        <f t="shared" si="2"/>
        <v>1128750</v>
      </c>
      <c r="T47" s="201"/>
    </row>
    <row r="48" spans="1:20" s="151" customFormat="1" ht="33.75" x14ac:dyDescent="0.25">
      <c r="A48" s="193">
        <v>36</v>
      </c>
      <c r="B48" s="204">
        <v>656981</v>
      </c>
      <c r="C48" s="34" t="s">
        <v>268</v>
      </c>
      <c r="D48" s="207" t="s">
        <v>269</v>
      </c>
      <c r="E48" s="196">
        <v>0</v>
      </c>
      <c r="F48" s="196">
        <v>315000</v>
      </c>
      <c r="G48" s="196">
        <v>1170000</v>
      </c>
      <c r="H48" s="196">
        <v>1170000</v>
      </c>
      <c r="I48" s="196">
        <v>1080000</v>
      </c>
      <c r="J48" s="196">
        <v>1260000</v>
      </c>
      <c r="K48" s="196">
        <v>1170000</v>
      </c>
      <c r="L48" s="196">
        <v>1215000</v>
      </c>
      <c r="M48" s="196">
        <v>1170000</v>
      </c>
      <c r="N48" s="196">
        <v>1080000</v>
      </c>
      <c r="O48" s="196">
        <v>1170000</v>
      </c>
      <c r="P48" s="196">
        <f t="shared" si="0"/>
        <v>1170000</v>
      </c>
      <c r="Q48" s="197">
        <f t="shared" si="1"/>
        <v>11970000</v>
      </c>
      <c r="R48" s="198"/>
      <c r="S48" s="199">
        <f t="shared" si="2"/>
        <v>997500</v>
      </c>
      <c r="T48" s="201"/>
    </row>
    <row r="49" spans="1:20" s="151" customFormat="1" ht="33.75" x14ac:dyDescent="0.25">
      <c r="A49" s="193">
        <v>37</v>
      </c>
      <c r="B49" s="33">
        <v>1496452</v>
      </c>
      <c r="C49" s="34" t="s">
        <v>270</v>
      </c>
      <c r="D49" s="195" t="s">
        <v>271</v>
      </c>
      <c r="E49" s="196">
        <v>1350000</v>
      </c>
      <c r="F49" s="196">
        <v>1260000</v>
      </c>
      <c r="G49" s="196">
        <v>1305000</v>
      </c>
      <c r="H49" s="196">
        <v>1395000</v>
      </c>
      <c r="I49" s="196">
        <v>1305000</v>
      </c>
      <c r="J49" s="196">
        <v>1350000</v>
      </c>
      <c r="K49" s="196">
        <v>1395000</v>
      </c>
      <c r="L49" s="196">
        <v>1395000</v>
      </c>
      <c r="M49" s="196">
        <v>1350000</v>
      </c>
      <c r="N49" s="196">
        <v>1395000</v>
      </c>
      <c r="O49" s="196">
        <v>135000</v>
      </c>
      <c r="P49" s="196">
        <f t="shared" si="0"/>
        <v>1170000</v>
      </c>
      <c r="Q49" s="197">
        <f t="shared" si="1"/>
        <v>14805000</v>
      </c>
      <c r="R49" s="198"/>
      <c r="S49" s="199">
        <f t="shared" si="2"/>
        <v>1233750</v>
      </c>
      <c r="T49" s="201"/>
    </row>
    <row r="50" spans="1:20" s="151" customFormat="1" ht="22.5" x14ac:dyDescent="0.25">
      <c r="A50" s="193">
        <v>38</v>
      </c>
      <c r="B50" s="33">
        <v>3832899</v>
      </c>
      <c r="C50" s="34" t="s">
        <v>272</v>
      </c>
      <c r="D50" s="195" t="s">
        <v>232</v>
      </c>
      <c r="E50" s="196">
        <v>1215000</v>
      </c>
      <c r="F50" s="196">
        <v>1125000</v>
      </c>
      <c r="G50" s="196">
        <v>1215000</v>
      </c>
      <c r="H50" s="196">
        <v>1170000</v>
      </c>
      <c r="I50" s="196">
        <v>1170000</v>
      </c>
      <c r="J50" s="196">
        <v>1170000</v>
      </c>
      <c r="K50" s="196">
        <v>1170000</v>
      </c>
      <c r="L50" s="196">
        <v>1215000</v>
      </c>
      <c r="M50" s="196">
        <v>1170000</v>
      </c>
      <c r="N50" s="196">
        <v>1080000</v>
      </c>
      <c r="O50" s="196">
        <v>1170000</v>
      </c>
      <c r="P50" s="196">
        <f t="shared" si="0"/>
        <v>1170000</v>
      </c>
      <c r="Q50" s="197">
        <f t="shared" si="1"/>
        <v>14040000</v>
      </c>
      <c r="R50" s="198">
        <v>588750</v>
      </c>
      <c r="S50" s="199">
        <f t="shared" si="2"/>
        <v>581250</v>
      </c>
      <c r="T50" s="201"/>
    </row>
    <row r="51" spans="1:20" s="151" customFormat="1" ht="22.5" x14ac:dyDescent="0.25">
      <c r="A51" s="193">
        <v>39</v>
      </c>
      <c r="B51" s="204">
        <v>5205482</v>
      </c>
      <c r="C51" s="34" t="s">
        <v>273</v>
      </c>
      <c r="D51" s="207" t="s">
        <v>256</v>
      </c>
      <c r="E51" s="196">
        <v>1080000</v>
      </c>
      <c r="F51" s="196">
        <v>1080000</v>
      </c>
      <c r="G51" s="196">
        <v>1350000</v>
      </c>
      <c r="H51" s="196">
        <v>1305000</v>
      </c>
      <c r="I51" s="196">
        <v>1215000</v>
      </c>
      <c r="J51" s="196">
        <v>1170000</v>
      </c>
      <c r="K51" s="196">
        <v>1170000</v>
      </c>
      <c r="L51" s="196">
        <v>1170000</v>
      </c>
      <c r="M51" s="196">
        <v>1260000</v>
      </c>
      <c r="N51" s="196">
        <v>1350000</v>
      </c>
      <c r="O51" s="196">
        <v>1395000</v>
      </c>
      <c r="P51" s="196">
        <f t="shared" si="0"/>
        <v>1170000</v>
      </c>
      <c r="Q51" s="197">
        <f t="shared" si="1"/>
        <v>14715000</v>
      </c>
      <c r="R51" s="198"/>
      <c r="S51" s="199">
        <f t="shared" si="2"/>
        <v>1226250</v>
      </c>
      <c r="T51" s="201"/>
    </row>
    <row r="52" spans="1:20" s="151" customFormat="1" ht="33.75" x14ac:dyDescent="0.25">
      <c r="A52" s="193">
        <v>40</v>
      </c>
      <c r="B52" s="33">
        <v>1857981</v>
      </c>
      <c r="C52" s="34" t="s">
        <v>274</v>
      </c>
      <c r="D52" s="195" t="s">
        <v>275</v>
      </c>
      <c r="E52" s="196">
        <v>1395000</v>
      </c>
      <c r="F52" s="196">
        <v>1350000</v>
      </c>
      <c r="G52" s="196">
        <v>1350000</v>
      </c>
      <c r="H52" s="196">
        <v>1485000</v>
      </c>
      <c r="I52" s="196">
        <v>1485000</v>
      </c>
      <c r="J52" s="196">
        <v>1485000</v>
      </c>
      <c r="K52" s="196">
        <v>1350000</v>
      </c>
      <c r="L52" s="196">
        <v>1485000</v>
      </c>
      <c r="M52" s="196">
        <v>1395000</v>
      </c>
      <c r="N52" s="196">
        <v>1440000</v>
      </c>
      <c r="O52" s="196">
        <v>1350000</v>
      </c>
      <c r="P52" s="196">
        <f t="shared" si="0"/>
        <v>1170000</v>
      </c>
      <c r="Q52" s="197">
        <f t="shared" si="1"/>
        <v>16740000</v>
      </c>
      <c r="R52" s="198"/>
      <c r="S52" s="199">
        <f t="shared" si="2"/>
        <v>1395000</v>
      </c>
      <c r="T52" s="201"/>
    </row>
    <row r="53" spans="1:20" s="151" customFormat="1" ht="22.5" x14ac:dyDescent="0.25">
      <c r="A53" s="193">
        <v>41</v>
      </c>
      <c r="B53" s="33">
        <v>1931579</v>
      </c>
      <c r="C53" s="34" t="s">
        <v>276</v>
      </c>
      <c r="D53" s="195" t="s">
        <v>222</v>
      </c>
      <c r="E53" s="196">
        <v>1215000</v>
      </c>
      <c r="F53" s="196">
        <v>1305000</v>
      </c>
      <c r="G53" s="196">
        <v>1215000</v>
      </c>
      <c r="H53" s="196">
        <v>1350000</v>
      </c>
      <c r="I53" s="196">
        <v>1350000</v>
      </c>
      <c r="J53" s="196">
        <v>1350000</v>
      </c>
      <c r="K53" s="196">
        <v>1260000</v>
      </c>
      <c r="L53" s="196">
        <v>1395000</v>
      </c>
      <c r="M53" s="196">
        <v>1350000</v>
      </c>
      <c r="N53" s="196">
        <v>1395000</v>
      </c>
      <c r="O53" s="196">
        <v>1350000</v>
      </c>
      <c r="P53" s="196">
        <f t="shared" si="0"/>
        <v>1170000</v>
      </c>
      <c r="Q53" s="197">
        <f t="shared" si="1"/>
        <v>15705000</v>
      </c>
      <c r="R53" s="198"/>
      <c r="S53" s="199">
        <f t="shared" si="2"/>
        <v>1308750</v>
      </c>
      <c r="T53" s="201"/>
    </row>
    <row r="54" spans="1:20" s="151" customFormat="1" ht="33.75" x14ac:dyDescent="0.25">
      <c r="A54" s="193">
        <v>42</v>
      </c>
      <c r="B54" s="33">
        <v>1104383</v>
      </c>
      <c r="C54" s="34" t="s">
        <v>277</v>
      </c>
      <c r="D54" s="195" t="s">
        <v>222</v>
      </c>
      <c r="E54" s="196">
        <v>1170000</v>
      </c>
      <c r="F54" s="196">
        <v>1125000</v>
      </c>
      <c r="G54" s="196">
        <v>1215000</v>
      </c>
      <c r="H54" s="196">
        <v>1170000</v>
      </c>
      <c r="I54" s="196">
        <v>1170000</v>
      </c>
      <c r="J54" s="196">
        <v>1170000</v>
      </c>
      <c r="K54" s="196">
        <v>1170000</v>
      </c>
      <c r="L54" s="196">
        <v>1215000</v>
      </c>
      <c r="M54" s="196">
        <v>1170000</v>
      </c>
      <c r="N54" s="196">
        <v>1080000</v>
      </c>
      <c r="O54" s="196">
        <v>1215000</v>
      </c>
      <c r="P54" s="196">
        <f t="shared" si="0"/>
        <v>1170000</v>
      </c>
      <c r="Q54" s="197">
        <f t="shared" si="1"/>
        <v>14040000</v>
      </c>
      <c r="R54" s="198"/>
      <c r="S54" s="199">
        <f t="shared" si="2"/>
        <v>1170000</v>
      </c>
      <c r="T54" s="201"/>
    </row>
    <row r="55" spans="1:20" s="151" customFormat="1" ht="33.75" x14ac:dyDescent="0.25">
      <c r="A55" s="193">
        <v>43</v>
      </c>
      <c r="B55" s="33">
        <v>1351663</v>
      </c>
      <c r="C55" s="34" t="s">
        <v>278</v>
      </c>
      <c r="D55" s="195" t="s">
        <v>279</v>
      </c>
      <c r="E55" s="196">
        <v>1395000</v>
      </c>
      <c r="F55" s="196">
        <v>1305000</v>
      </c>
      <c r="G55" s="196">
        <v>1530000</v>
      </c>
      <c r="H55" s="196">
        <v>1305000</v>
      </c>
      <c r="I55" s="196">
        <v>1395000</v>
      </c>
      <c r="J55" s="196">
        <v>1350000</v>
      </c>
      <c r="K55" s="196">
        <v>1395000</v>
      </c>
      <c r="L55" s="196">
        <v>1395000</v>
      </c>
      <c r="M55" s="196">
        <v>1350000</v>
      </c>
      <c r="N55" s="196">
        <v>1395000</v>
      </c>
      <c r="O55" s="196">
        <v>1350000</v>
      </c>
      <c r="P55" s="196">
        <f t="shared" si="0"/>
        <v>1170000</v>
      </c>
      <c r="Q55" s="197">
        <f t="shared" si="1"/>
        <v>16335000</v>
      </c>
      <c r="R55" s="198">
        <v>690000</v>
      </c>
      <c r="S55" s="199">
        <f t="shared" si="2"/>
        <v>671250</v>
      </c>
      <c r="T55" s="201"/>
    </row>
    <row r="56" spans="1:20" s="151" customFormat="1" ht="33.75" x14ac:dyDescent="0.25">
      <c r="A56" s="193">
        <v>44</v>
      </c>
      <c r="B56" s="33">
        <v>3956214</v>
      </c>
      <c r="C56" s="34" t="s">
        <v>280</v>
      </c>
      <c r="D56" s="195" t="s">
        <v>243</v>
      </c>
      <c r="E56" s="196">
        <v>1215000</v>
      </c>
      <c r="F56" s="196">
        <v>1305000</v>
      </c>
      <c r="G56" s="196">
        <v>1215000</v>
      </c>
      <c r="H56" s="196">
        <v>1350000</v>
      </c>
      <c r="I56" s="196">
        <v>1350000</v>
      </c>
      <c r="J56" s="196">
        <v>1350000</v>
      </c>
      <c r="K56" s="196">
        <v>450000</v>
      </c>
      <c r="L56" s="196">
        <v>0</v>
      </c>
      <c r="M56" s="196">
        <v>1395000</v>
      </c>
      <c r="N56" s="196">
        <v>1440000</v>
      </c>
      <c r="O56" s="196">
        <v>1350000</v>
      </c>
      <c r="P56" s="196">
        <f t="shared" si="0"/>
        <v>1170000</v>
      </c>
      <c r="Q56" s="197">
        <f t="shared" si="1"/>
        <v>13590000</v>
      </c>
      <c r="R56" s="198">
        <v>637500</v>
      </c>
      <c r="S56" s="199">
        <f t="shared" si="2"/>
        <v>495000</v>
      </c>
      <c r="T56" s="201"/>
    </row>
    <row r="57" spans="1:20" s="151" customFormat="1" ht="33.75" x14ac:dyDescent="0.25">
      <c r="A57" s="193">
        <v>45</v>
      </c>
      <c r="B57" s="204">
        <v>3549970</v>
      </c>
      <c r="C57" s="34" t="s">
        <v>281</v>
      </c>
      <c r="D57" s="207" t="s">
        <v>282</v>
      </c>
      <c r="E57" s="196">
        <v>1305000</v>
      </c>
      <c r="F57" s="196">
        <v>1170000</v>
      </c>
      <c r="G57" s="196">
        <v>1395000</v>
      </c>
      <c r="H57" s="196">
        <v>1440000</v>
      </c>
      <c r="I57" s="196">
        <v>1575000</v>
      </c>
      <c r="J57" s="196">
        <v>1350000</v>
      </c>
      <c r="K57" s="196">
        <v>1170000</v>
      </c>
      <c r="L57" s="196">
        <v>1485000</v>
      </c>
      <c r="M57" s="196">
        <v>1440000</v>
      </c>
      <c r="N57" s="196">
        <v>765000</v>
      </c>
      <c r="O57" s="196">
        <v>1305000</v>
      </c>
      <c r="P57" s="196">
        <f t="shared" si="0"/>
        <v>1170000</v>
      </c>
      <c r="Q57" s="197">
        <f t="shared" si="1"/>
        <v>15570000</v>
      </c>
      <c r="R57" s="198"/>
      <c r="S57" s="199">
        <f t="shared" si="2"/>
        <v>1297500</v>
      </c>
      <c r="T57" s="201"/>
    </row>
    <row r="58" spans="1:20" s="151" customFormat="1" ht="22.5" x14ac:dyDescent="0.25">
      <c r="A58" s="193">
        <v>46</v>
      </c>
      <c r="B58" s="204">
        <v>6261647</v>
      </c>
      <c r="C58" s="34" t="s">
        <v>283</v>
      </c>
      <c r="D58" s="207" t="s">
        <v>256</v>
      </c>
      <c r="E58" s="196">
        <v>1440000</v>
      </c>
      <c r="F58" s="196">
        <v>1215000</v>
      </c>
      <c r="G58" s="196">
        <v>1440000</v>
      </c>
      <c r="H58" s="196">
        <v>1395000</v>
      </c>
      <c r="I58" s="196">
        <v>1305000</v>
      </c>
      <c r="J58" s="196">
        <v>1260000</v>
      </c>
      <c r="K58" s="196">
        <v>1395000</v>
      </c>
      <c r="L58" s="196">
        <v>1395000</v>
      </c>
      <c r="M58" s="196">
        <v>1395000</v>
      </c>
      <c r="N58" s="196">
        <v>1395000</v>
      </c>
      <c r="O58" s="196">
        <v>1305000</v>
      </c>
      <c r="P58" s="196">
        <f t="shared" si="0"/>
        <v>1170000</v>
      </c>
      <c r="Q58" s="197">
        <f t="shared" si="1"/>
        <v>16110000</v>
      </c>
      <c r="R58" s="198"/>
      <c r="S58" s="199">
        <f t="shared" si="2"/>
        <v>1342500</v>
      </c>
      <c r="T58" s="201"/>
    </row>
    <row r="59" spans="1:20" s="151" customFormat="1" ht="22.5" x14ac:dyDescent="0.25">
      <c r="A59" s="193">
        <v>47</v>
      </c>
      <c r="B59" s="33">
        <v>1439612</v>
      </c>
      <c r="C59" s="34" t="s">
        <v>284</v>
      </c>
      <c r="D59" s="195" t="s">
        <v>228</v>
      </c>
      <c r="E59" s="196">
        <v>1170000</v>
      </c>
      <c r="F59" s="196">
        <v>1125000</v>
      </c>
      <c r="G59" s="196">
        <v>1125000</v>
      </c>
      <c r="H59" s="196">
        <v>1350000</v>
      </c>
      <c r="I59" s="196">
        <v>1260000</v>
      </c>
      <c r="J59" s="196">
        <v>1350000</v>
      </c>
      <c r="K59" s="196">
        <v>1170000</v>
      </c>
      <c r="L59" s="196">
        <v>1170000</v>
      </c>
      <c r="M59" s="196">
        <v>1170000</v>
      </c>
      <c r="N59" s="196">
        <v>1080000</v>
      </c>
      <c r="O59" s="196">
        <v>1170000</v>
      </c>
      <c r="P59" s="196">
        <f t="shared" si="0"/>
        <v>1170000</v>
      </c>
      <c r="Q59" s="197">
        <f t="shared" si="1"/>
        <v>14310000</v>
      </c>
      <c r="R59" s="198"/>
      <c r="S59" s="199">
        <f t="shared" si="2"/>
        <v>1192500</v>
      </c>
      <c r="T59" s="201"/>
    </row>
    <row r="60" spans="1:20" s="151" customFormat="1" ht="22.5" x14ac:dyDescent="0.25">
      <c r="A60" s="193">
        <v>48</v>
      </c>
      <c r="B60" s="204">
        <v>1008126</v>
      </c>
      <c r="C60" s="34" t="s">
        <v>285</v>
      </c>
      <c r="D60" s="195" t="s">
        <v>286</v>
      </c>
      <c r="E60" s="196">
        <v>1215000</v>
      </c>
      <c r="F60" s="196">
        <v>1305000</v>
      </c>
      <c r="G60" s="196">
        <v>1350000</v>
      </c>
      <c r="H60" s="196">
        <v>1350000</v>
      </c>
      <c r="I60" s="196">
        <v>1305000</v>
      </c>
      <c r="J60" s="196">
        <v>1350000</v>
      </c>
      <c r="K60" s="196">
        <v>1350000</v>
      </c>
      <c r="L60" s="196">
        <v>1395000</v>
      </c>
      <c r="M60" s="196">
        <v>1170000</v>
      </c>
      <c r="N60" s="196">
        <v>1215000</v>
      </c>
      <c r="O60" s="196">
        <v>0</v>
      </c>
      <c r="P60" s="196">
        <f t="shared" si="0"/>
        <v>1170000</v>
      </c>
      <c r="Q60" s="197">
        <f t="shared" si="1"/>
        <v>14175000</v>
      </c>
      <c r="R60" s="198"/>
      <c r="S60" s="199">
        <f t="shared" si="2"/>
        <v>1181250</v>
      </c>
      <c r="T60" s="201"/>
    </row>
    <row r="61" spans="1:20" s="151" customFormat="1" ht="22.5" x14ac:dyDescent="0.25">
      <c r="A61" s="193">
        <v>49</v>
      </c>
      <c r="B61" s="204" t="s">
        <v>287</v>
      </c>
      <c r="C61" s="34" t="s">
        <v>288</v>
      </c>
      <c r="D61" s="207" t="s">
        <v>222</v>
      </c>
      <c r="E61" s="196">
        <v>1350000</v>
      </c>
      <c r="F61" s="196">
        <v>1215000</v>
      </c>
      <c r="G61" s="196">
        <v>1170000</v>
      </c>
      <c r="H61" s="196">
        <v>1170000</v>
      </c>
      <c r="I61" s="196">
        <v>1215000</v>
      </c>
      <c r="J61" s="196">
        <v>1215000</v>
      </c>
      <c r="K61" s="196">
        <v>1260000</v>
      </c>
      <c r="L61" s="196">
        <v>1350000</v>
      </c>
      <c r="M61" s="196">
        <v>1350000</v>
      </c>
      <c r="N61" s="196">
        <v>1395000</v>
      </c>
      <c r="O61" s="196">
        <v>1350000</v>
      </c>
      <c r="P61" s="196">
        <f t="shared" si="0"/>
        <v>1170000</v>
      </c>
      <c r="Q61" s="197">
        <f t="shared" si="1"/>
        <v>15210000</v>
      </c>
      <c r="R61" s="198"/>
      <c r="S61" s="199">
        <f t="shared" si="2"/>
        <v>1267500</v>
      </c>
      <c r="T61" s="201"/>
    </row>
    <row r="62" spans="1:20" s="151" customFormat="1" ht="33.75" x14ac:dyDescent="0.25">
      <c r="A62" s="193">
        <v>50</v>
      </c>
      <c r="B62" s="204">
        <v>3684807</v>
      </c>
      <c r="C62" s="34" t="s">
        <v>289</v>
      </c>
      <c r="D62" s="207" t="s">
        <v>290</v>
      </c>
      <c r="E62" s="196">
        <v>1620000</v>
      </c>
      <c r="F62" s="196">
        <v>1485000</v>
      </c>
      <c r="G62" s="196">
        <v>1350000</v>
      </c>
      <c r="H62" s="196">
        <v>1485000</v>
      </c>
      <c r="I62" s="196">
        <v>1620000</v>
      </c>
      <c r="J62" s="196">
        <v>1440000</v>
      </c>
      <c r="K62" s="196">
        <v>1620000</v>
      </c>
      <c r="L62" s="196">
        <v>1350000</v>
      </c>
      <c r="M62" s="196">
        <v>1530000</v>
      </c>
      <c r="N62" s="196">
        <v>1710000</v>
      </c>
      <c r="O62" s="196">
        <f>1170000+350000</f>
        <v>1520000</v>
      </c>
      <c r="P62" s="196">
        <f t="shared" si="0"/>
        <v>1170000</v>
      </c>
      <c r="Q62" s="197">
        <f t="shared" si="1"/>
        <v>17900000</v>
      </c>
      <c r="R62" s="198"/>
      <c r="S62" s="199">
        <f t="shared" si="2"/>
        <v>1491666.6666666667</v>
      </c>
      <c r="T62" s="201"/>
    </row>
    <row r="63" spans="1:20" s="151" customFormat="1" ht="45" x14ac:dyDescent="0.25">
      <c r="A63" s="193">
        <v>51</v>
      </c>
      <c r="B63" s="33">
        <v>1404000</v>
      </c>
      <c r="C63" s="34" t="s">
        <v>291</v>
      </c>
      <c r="D63" s="195" t="s">
        <v>243</v>
      </c>
      <c r="E63" s="196">
        <v>1125000</v>
      </c>
      <c r="F63" s="196">
        <v>1260000</v>
      </c>
      <c r="G63" s="196">
        <v>1035000</v>
      </c>
      <c r="H63" s="196">
        <v>1215000</v>
      </c>
      <c r="I63" s="196">
        <v>1350000</v>
      </c>
      <c r="J63" s="196">
        <v>1395000</v>
      </c>
      <c r="K63" s="196">
        <v>1350000</v>
      </c>
      <c r="L63" s="196">
        <v>1395000</v>
      </c>
      <c r="M63" s="196">
        <v>1305000</v>
      </c>
      <c r="N63" s="196">
        <v>1440000</v>
      </c>
      <c r="O63" s="196">
        <v>1260000</v>
      </c>
      <c r="P63" s="196">
        <f t="shared" si="0"/>
        <v>1170000</v>
      </c>
      <c r="Q63" s="197">
        <f t="shared" si="1"/>
        <v>15300000</v>
      </c>
      <c r="R63" s="198"/>
      <c r="S63" s="199">
        <f t="shared" si="2"/>
        <v>1275000</v>
      </c>
      <c r="T63" s="201"/>
    </row>
    <row r="64" spans="1:20" s="151" customFormat="1" ht="33.75" x14ac:dyDescent="0.25">
      <c r="A64" s="193">
        <v>52</v>
      </c>
      <c r="B64" s="204">
        <v>3344394</v>
      </c>
      <c r="C64" s="34" t="s">
        <v>292</v>
      </c>
      <c r="D64" s="208" t="s">
        <v>286</v>
      </c>
      <c r="E64" s="196">
        <v>1215000</v>
      </c>
      <c r="F64" s="196">
        <v>1305000</v>
      </c>
      <c r="G64" s="196">
        <v>1395000</v>
      </c>
      <c r="H64" s="196">
        <v>1170000</v>
      </c>
      <c r="I64" s="196">
        <v>1305000</v>
      </c>
      <c r="J64" s="196">
        <v>1350000</v>
      </c>
      <c r="K64" s="196">
        <v>1350000</v>
      </c>
      <c r="L64" s="196">
        <v>1350000</v>
      </c>
      <c r="M64" s="196">
        <v>1170000</v>
      </c>
      <c r="N64" s="196">
        <v>1170000</v>
      </c>
      <c r="O64" s="196">
        <v>0</v>
      </c>
      <c r="P64" s="196">
        <f t="shared" si="0"/>
        <v>1170000</v>
      </c>
      <c r="Q64" s="197">
        <f t="shared" si="1"/>
        <v>13950000</v>
      </c>
      <c r="R64" s="198">
        <v>500000</v>
      </c>
      <c r="S64" s="199">
        <f t="shared" si="2"/>
        <v>662500</v>
      </c>
      <c r="T64" s="201"/>
    </row>
    <row r="65" spans="1:25" s="151" customFormat="1" ht="33.75" x14ac:dyDescent="0.25">
      <c r="A65" s="193">
        <v>53</v>
      </c>
      <c r="B65" s="200">
        <v>4040859</v>
      </c>
      <c r="C65" s="34" t="s">
        <v>293</v>
      </c>
      <c r="D65" s="195" t="s">
        <v>222</v>
      </c>
      <c r="E65" s="209">
        <v>0</v>
      </c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675000</v>
      </c>
      <c r="L65" s="196">
        <v>1125000</v>
      </c>
      <c r="M65" s="196">
        <v>990000</v>
      </c>
      <c r="N65" s="196">
        <v>1080000</v>
      </c>
      <c r="O65" s="196">
        <v>1170000</v>
      </c>
      <c r="P65" s="196">
        <f t="shared" si="0"/>
        <v>1170000</v>
      </c>
      <c r="Q65" s="197">
        <f t="shared" si="1"/>
        <v>6210000</v>
      </c>
      <c r="R65" s="198"/>
      <c r="S65" s="199">
        <f t="shared" si="2"/>
        <v>517500</v>
      </c>
      <c r="T65" s="201"/>
    </row>
    <row r="66" spans="1:25" s="151" customFormat="1" ht="34.5" x14ac:dyDescent="0.25">
      <c r="A66" s="193">
        <v>54</v>
      </c>
      <c r="B66" s="210">
        <v>1878403</v>
      </c>
      <c r="C66" s="34" t="s">
        <v>294</v>
      </c>
      <c r="D66" s="211" t="s">
        <v>295</v>
      </c>
      <c r="E66" s="196">
        <v>1395000</v>
      </c>
      <c r="F66" s="196">
        <v>1305000</v>
      </c>
      <c r="G66" s="196">
        <v>1395000</v>
      </c>
      <c r="H66" s="196">
        <v>1350000</v>
      </c>
      <c r="I66" s="196">
        <v>1350000</v>
      </c>
      <c r="J66" s="196">
        <v>1350000</v>
      </c>
      <c r="K66" s="196">
        <v>1350000</v>
      </c>
      <c r="L66" s="196">
        <v>1350000</v>
      </c>
      <c r="M66" s="196">
        <v>1350000</v>
      </c>
      <c r="N66" s="196">
        <v>1395000</v>
      </c>
      <c r="O66" s="196">
        <v>1350000</v>
      </c>
      <c r="P66" s="196">
        <f t="shared" si="0"/>
        <v>1170000</v>
      </c>
      <c r="Q66" s="197">
        <f t="shared" si="1"/>
        <v>16110000</v>
      </c>
      <c r="R66" s="198"/>
      <c r="S66" s="199">
        <f t="shared" si="2"/>
        <v>1342500</v>
      </c>
      <c r="T66" s="201"/>
    </row>
    <row r="67" spans="1:25" s="151" customFormat="1" ht="23.25" x14ac:dyDescent="0.25">
      <c r="A67" s="193">
        <v>55</v>
      </c>
      <c r="B67" s="210">
        <v>5006296</v>
      </c>
      <c r="C67" s="34" t="s">
        <v>296</v>
      </c>
      <c r="D67" s="211" t="s">
        <v>297</v>
      </c>
      <c r="E67" s="196">
        <v>900000</v>
      </c>
      <c r="F67" s="196">
        <v>900000</v>
      </c>
      <c r="G67" s="196">
        <v>900000</v>
      </c>
      <c r="H67" s="196">
        <v>900000</v>
      </c>
      <c r="I67" s="196">
        <v>900000</v>
      </c>
      <c r="J67" s="196">
        <v>900000</v>
      </c>
      <c r="K67" s="196">
        <v>900000</v>
      </c>
      <c r="L67" s="196">
        <v>900000</v>
      </c>
      <c r="M67" s="196">
        <v>900000</v>
      </c>
      <c r="N67" s="196">
        <v>930000</v>
      </c>
      <c r="O67" s="196">
        <v>900000</v>
      </c>
      <c r="P67" s="206">
        <v>900000</v>
      </c>
      <c r="Q67" s="197">
        <f t="shared" si="1"/>
        <v>10830000</v>
      </c>
      <c r="R67" s="198"/>
      <c r="S67" s="199">
        <f t="shared" si="2"/>
        <v>902500</v>
      </c>
      <c r="T67" s="201"/>
    </row>
    <row r="68" spans="1:25" s="151" customFormat="1" ht="22.5" x14ac:dyDescent="0.25">
      <c r="A68" s="193">
        <v>56</v>
      </c>
      <c r="B68" s="200">
        <v>4106612</v>
      </c>
      <c r="C68" s="212" t="s">
        <v>298</v>
      </c>
      <c r="D68" s="213" t="s">
        <v>222</v>
      </c>
      <c r="E68" s="196">
        <v>945000</v>
      </c>
      <c r="F68" s="196">
        <v>1305000</v>
      </c>
      <c r="G68" s="196">
        <v>1305000</v>
      </c>
      <c r="H68" s="196">
        <v>1170000</v>
      </c>
      <c r="I68" s="196">
        <v>1395000</v>
      </c>
      <c r="J68" s="196">
        <v>1350000</v>
      </c>
      <c r="K68" s="196">
        <v>1350000</v>
      </c>
      <c r="L68" s="196">
        <v>1395000</v>
      </c>
      <c r="M68" s="196">
        <v>1350000</v>
      </c>
      <c r="N68" s="196">
        <v>1395000</v>
      </c>
      <c r="O68" s="196">
        <v>1350000</v>
      </c>
      <c r="P68" s="196">
        <f t="shared" si="0"/>
        <v>1170000</v>
      </c>
      <c r="Q68" s="197">
        <f t="shared" si="1"/>
        <v>15480000</v>
      </c>
      <c r="R68" s="198"/>
      <c r="S68" s="199">
        <f t="shared" si="2"/>
        <v>1290000</v>
      </c>
      <c r="T68" s="201"/>
    </row>
    <row r="69" spans="1:25" x14ac:dyDescent="0.25">
      <c r="A69" s="214"/>
      <c r="B69" s="215"/>
      <c r="C69" s="216"/>
      <c r="D69" s="217" t="s">
        <v>299</v>
      </c>
      <c r="E69" s="218">
        <f t="shared" ref="E69:S69" si="3">SUM(E13:E68)</f>
        <v>55645000</v>
      </c>
      <c r="F69" s="218">
        <f t="shared" si="3"/>
        <v>58060000</v>
      </c>
      <c r="G69" s="218">
        <f t="shared" si="3"/>
        <v>63540000</v>
      </c>
      <c r="H69" s="218">
        <f t="shared" si="3"/>
        <v>68415000</v>
      </c>
      <c r="I69" s="218">
        <f t="shared" si="3"/>
        <v>69970000</v>
      </c>
      <c r="J69" s="218">
        <f t="shared" si="3"/>
        <v>68780000</v>
      </c>
      <c r="K69" s="218">
        <f t="shared" si="3"/>
        <v>64665000</v>
      </c>
      <c r="L69" s="218">
        <f t="shared" si="3"/>
        <v>62125000</v>
      </c>
      <c r="M69" s="218">
        <f t="shared" si="3"/>
        <v>65720000</v>
      </c>
      <c r="N69" s="218">
        <f t="shared" si="3"/>
        <v>67110000</v>
      </c>
      <c r="O69" s="218">
        <f t="shared" si="3"/>
        <v>61155000</v>
      </c>
      <c r="P69" s="218">
        <f t="shared" si="3"/>
        <v>61545000</v>
      </c>
      <c r="Q69" s="218">
        <f t="shared" si="3"/>
        <v>766730000</v>
      </c>
      <c r="R69" s="219">
        <f t="shared" si="3"/>
        <v>3751250</v>
      </c>
      <c r="S69" s="220">
        <f t="shared" si="3"/>
        <v>60142916.666666664</v>
      </c>
      <c r="T69" s="221"/>
    </row>
    <row r="70" spans="1:25" x14ac:dyDescent="0.25">
      <c r="A70" s="222"/>
      <c r="B70" s="222"/>
      <c r="C70" s="222"/>
      <c r="D70" s="222"/>
      <c r="E70" s="223"/>
      <c r="F70" s="222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2"/>
      <c r="R70" s="225"/>
      <c r="S70" s="226"/>
      <c r="T70" s="222"/>
      <c r="U70" s="222"/>
    </row>
    <row r="71" spans="1:25" ht="15" x14ac:dyDescent="0.2">
      <c r="A71" s="227"/>
      <c r="B71" s="227" t="s">
        <v>300</v>
      </c>
      <c r="C71" s="228"/>
      <c r="D71" s="228"/>
      <c r="E71" s="228"/>
      <c r="F71" s="227"/>
      <c r="G71" s="228"/>
      <c r="H71" s="228"/>
      <c r="I71" s="229"/>
      <c r="J71" s="229"/>
      <c r="K71" s="228"/>
      <c r="M71" s="228"/>
      <c r="N71" s="228"/>
      <c r="O71" s="228"/>
      <c r="P71" s="228"/>
      <c r="Q71" s="228"/>
      <c r="R71" s="230" t="s">
        <v>301</v>
      </c>
      <c r="S71" s="231"/>
      <c r="T71" s="228"/>
      <c r="U71" s="228"/>
      <c r="V71" s="228"/>
    </row>
    <row r="72" spans="1:25" ht="15" x14ac:dyDescent="0.2">
      <c r="A72" s="228"/>
      <c r="B72" s="228"/>
      <c r="C72" s="228"/>
      <c r="D72" s="228"/>
      <c r="E72" s="227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32"/>
      <c r="S72" s="231"/>
      <c r="T72" s="228"/>
      <c r="U72" s="228"/>
      <c r="V72" s="228"/>
      <c r="W72" s="228"/>
      <c r="X72" s="228"/>
      <c r="Y72" s="228"/>
    </row>
    <row r="73" spans="1:25" ht="15" x14ac:dyDescent="0.2">
      <c r="A73" s="233"/>
      <c r="B73" s="234"/>
      <c r="C73" s="107"/>
      <c r="D73" s="1"/>
      <c r="E73" s="235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236"/>
      <c r="S73" s="237"/>
      <c r="T73" s="108"/>
      <c r="U73" s="107"/>
      <c r="V73" s="238"/>
      <c r="W73" s="239"/>
      <c r="X73" s="107"/>
      <c r="Y73" s="107"/>
    </row>
    <row r="74" spans="1:25" ht="15" x14ac:dyDescent="0.2">
      <c r="A74" s="233"/>
      <c r="B74" s="234"/>
      <c r="C74" s="107"/>
      <c r="D74" s="1"/>
      <c r="E74" s="235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236"/>
      <c r="S74" s="237"/>
      <c r="T74" s="108"/>
      <c r="U74" s="107"/>
      <c r="V74" s="238"/>
      <c r="W74" s="239"/>
      <c r="X74" s="107"/>
      <c r="Y74" s="107"/>
    </row>
    <row r="75" spans="1:25" ht="15" x14ac:dyDescent="0.2">
      <c r="A75" s="233"/>
      <c r="B75" s="234"/>
      <c r="C75" s="107"/>
      <c r="D75" s="1"/>
      <c r="E75" s="235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236"/>
      <c r="S75" s="237"/>
      <c r="T75" s="108"/>
      <c r="U75" s="107"/>
      <c r="V75" s="238"/>
      <c r="W75" s="239"/>
      <c r="X75" s="107"/>
      <c r="Y75" s="107"/>
    </row>
    <row r="76" spans="1:25" x14ac:dyDescent="0.25">
      <c r="A76" s="233"/>
      <c r="B76" s="101"/>
      <c r="C76" s="240" t="s">
        <v>180</v>
      </c>
      <c r="D76" s="9"/>
      <c r="F76" s="168"/>
      <c r="H76" s="168" t="s">
        <v>302</v>
      </c>
      <c r="I76" s="151"/>
      <c r="K76" s="103"/>
      <c r="M76" s="107"/>
      <c r="N76" s="241"/>
      <c r="O76" s="103" t="s">
        <v>182</v>
      </c>
      <c r="Q76" s="103"/>
      <c r="R76" s="174"/>
    </row>
    <row r="77" spans="1:25" x14ac:dyDescent="0.25">
      <c r="A77" s="233"/>
      <c r="B77" s="101"/>
      <c r="C77" s="101" t="s">
        <v>183</v>
      </c>
      <c r="F77" s="168"/>
      <c r="H77" s="168" t="s">
        <v>184</v>
      </c>
      <c r="I77" s="151"/>
      <c r="K77" s="103"/>
      <c r="M77" s="107"/>
      <c r="N77" s="241"/>
      <c r="O77" s="103" t="s">
        <v>185</v>
      </c>
      <c r="Q77" s="103"/>
      <c r="R77" s="174"/>
    </row>
    <row r="78" spans="1:25" ht="15" x14ac:dyDescent="0.2">
      <c r="A78" s="233"/>
      <c r="B78" s="107"/>
      <c r="C78" s="107"/>
      <c r="D78" s="1"/>
      <c r="E78" s="235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236"/>
      <c r="S78" s="237"/>
      <c r="T78" s="108"/>
      <c r="U78" s="107"/>
      <c r="V78" s="241"/>
      <c r="W78" s="242"/>
      <c r="X78" s="101"/>
      <c r="Y78" s="101"/>
    </row>
  </sheetData>
  <conditionalFormatting sqref="B54:D54 B52:C52 D52:D53 D55:D67 C53 C55:C63 E64:P68 B65 E52:J63 K35:P63 B13:P34 B35:J51">
    <cfRule type="containsText" dxfId="1" priority="2" operator="containsText" text="COBRO">
      <formula>NOT(ISERROR(SEARCH("COBRO",B13)))</formula>
    </cfRule>
  </conditionalFormatting>
  <conditionalFormatting sqref="B54:D54 B52:C52 D52:D53 D55:D67 C53 C55:C63 E64:P68 B65 E52:J63 K35:P63 B13:P34 B35:J51">
    <cfRule type="containsText" dxfId="0" priority="1" operator="containsText" text="NO COBRO">
      <formula>NOT(ISERROR(SEARCH("NO 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Gloria Benitez</cp:lastModifiedBy>
  <cp:lastPrinted>2021-01-07T12:05:12Z</cp:lastPrinted>
  <dcterms:created xsi:type="dcterms:W3CDTF">2003-03-07T14:03:57Z</dcterms:created>
  <dcterms:modified xsi:type="dcterms:W3CDTF">2024-02-05T12:00:31Z</dcterms:modified>
</cp:coreProperties>
</file>